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СДЕЛАНО" sheetId="3" r:id="rId1"/>
  </sheets>
  <calcPr calcId="124519"/>
</workbook>
</file>

<file path=xl/calcChain.xml><?xml version="1.0" encoding="utf-8"?>
<calcChain xmlns="http://schemas.openxmlformats.org/spreadsheetml/2006/main">
  <c r="F20" i="3"/>
  <c r="F22"/>
  <c r="F23"/>
  <c r="F24"/>
  <c r="F26"/>
  <c r="K65" l="1"/>
  <c r="K67" s="1"/>
  <c r="L65"/>
  <c r="M65"/>
  <c r="M67" s="1"/>
  <c r="L67"/>
  <c r="J65"/>
  <c r="F29" l="1"/>
  <c r="F30"/>
  <c r="F18"/>
  <c r="E55"/>
  <c r="G55"/>
  <c r="G40"/>
  <c r="H40"/>
  <c r="I40"/>
  <c r="J40"/>
  <c r="H31"/>
  <c r="E63"/>
  <c r="F60"/>
  <c r="F59" s="1"/>
  <c r="F56"/>
  <c r="E56" s="1"/>
  <c r="F52"/>
  <c r="E52" s="1"/>
  <c r="E51" s="1"/>
  <c r="F48"/>
  <c r="F47" s="1"/>
  <c r="F42"/>
  <c r="E42" s="1"/>
  <c r="F43"/>
  <c r="E43" s="1"/>
  <c r="F44"/>
  <c r="E44" s="1"/>
  <c r="F41"/>
  <c r="E41" s="1"/>
  <c r="E40" s="1"/>
  <c r="E33"/>
  <c r="E32"/>
  <c r="F33"/>
  <c r="F34"/>
  <c r="E34" s="1"/>
  <c r="F35"/>
  <c r="E35" s="1"/>
  <c r="E36"/>
  <c r="F37"/>
  <c r="E37" s="1"/>
  <c r="F32"/>
  <c r="F40" l="1"/>
  <c r="F39" s="1"/>
  <c r="F55"/>
  <c r="E31"/>
  <c r="F31"/>
  <c r="E48"/>
  <c r="E47" s="1"/>
  <c r="F51"/>
  <c r="E60"/>
  <c r="E59" s="1"/>
  <c r="J64" l="1"/>
  <c r="K64"/>
  <c r="L64"/>
  <c r="M64"/>
  <c r="N64"/>
  <c r="O64"/>
  <c r="J67"/>
  <c r="L72"/>
  <c r="M72"/>
  <c r="N72"/>
  <c r="O72"/>
  <c r="H59"/>
  <c r="I59"/>
  <c r="J59"/>
  <c r="K59"/>
  <c r="L59"/>
  <c r="M59"/>
  <c r="N59"/>
  <c r="N65" s="1"/>
  <c r="N67" s="1"/>
  <c r="O59"/>
  <c r="O65" s="1"/>
  <c r="O67" s="1"/>
  <c r="H55"/>
  <c r="I55"/>
  <c r="J55"/>
  <c r="K55"/>
  <c r="L55"/>
  <c r="M55"/>
  <c r="N55"/>
  <c r="O55"/>
  <c r="H51"/>
  <c r="I51"/>
  <c r="J51"/>
  <c r="K51"/>
  <c r="L51"/>
  <c r="M51"/>
  <c r="N51"/>
  <c r="O51"/>
  <c r="H47"/>
  <c r="H39" s="1"/>
  <c r="H38" s="1"/>
  <c r="I47"/>
  <c r="J47"/>
  <c r="K47"/>
  <c r="L47"/>
  <c r="M47"/>
  <c r="N47"/>
  <c r="O47"/>
  <c r="P18"/>
  <c r="P19"/>
  <c r="P20"/>
  <c r="P21"/>
  <c r="P22"/>
  <c r="P23"/>
  <c r="P24"/>
  <c r="P25"/>
  <c r="P26"/>
  <c r="P28"/>
  <c r="P29"/>
  <c r="P30"/>
  <c r="P32"/>
  <c r="P33"/>
  <c r="P34"/>
  <c r="P35"/>
  <c r="P36"/>
  <c r="P37"/>
  <c r="P41"/>
  <c r="P42"/>
  <c r="P43"/>
  <c r="P44"/>
  <c r="P45"/>
  <c r="P46"/>
  <c r="P47"/>
  <c r="P48"/>
  <c r="P49"/>
  <c r="P50"/>
  <c r="P51"/>
  <c r="P52"/>
  <c r="P53"/>
  <c r="P54"/>
  <c r="P56"/>
  <c r="P57"/>
  <c r="P58"/>
  <c r="P60"/>
  <c r="P61"/>
  <c r="P62"/>
  <c r="P63"/>
  <c r="P66"/>
  <c r="P69"/>
  <c r="K31"/>
  <c r="L31"/>
  <c r="M31"/>
  <c r="N31"/>
  <c r="O31"/>
  <c r="J31"/>
  <c r="K40"/>
  <c r="L40"/>
  <c r="L39" s="1"/>
  <c r="L38" s="1"/>
  <c r="M40"/>
  <c r="M39" s="1"/>
  <c r="N40"/>
  <c r="O40"/>
  <c r="O39" s="1"/>
  <c r="J39"/>
  <c r="K27"/>
  <c r="L27"/>
  <c r="M27"/>
  <c r="N27"/>
  <c r="O27"/>
  <c r="J27"/>
  <c r="K17"/>
  <c r="L17"/>
  <c r="M17"/>
  <c r="N17"/>
  <c r="N16" s="1"/>
  <c r="O17"/>
  <c r="J17"/>
  <c r="G64"/>
  <c r="G59"/>
  <c r="G51"/>
  <c r="G47"/>
  <c r="G31"/>
  <c r="G16"/>
  <c r="P55" l="1"/>
  <c r="O16"/>
  <c r="O38"/>
  <c r="J68"/>
  <c r="L68"/>
  <c r="N68"/>
  <c r="P65"/>
  <c r="P64"/>
  <c r="P40"/>
  <c r="P59"/>
  <c r="N39"/>
  <c r="N38" s="1"/>
  <c r="M38"/>
  <c r="K39"/>
  <c r="P17"/>
  <c r="P31"/>
  <c r="J38"/>
  <c r="P27"/>
  <c r="M16"/>
  <c r="L16"/>
  <c r="K16"/>
  <c r="J16"/>
  <c r="O15" l="1"/>
  <c r="O70" s="1"/>
  <c r="L15"/>
  <c r="L70" s="1"/>
  <c r="P67"/>
  <c r="N15"/>
  <c r="N70" s="1"/>
  <c r="M15"/>
  <c r="M70" s="1"/>
  <c r="K15"/>
  <c r="J15"/>
  <c r="G39"/>
  <c r="G38" s="1"/>
  <c r="G15" s="1"/>
  <c r="P68"/>
  <c r="P39"/>
  <c r="K38"/>
  <c r="J70"/>
  <c r="P16"/>
  <c r="E39" l="1"/>
  <c r="E38" s="1"/>
  <c r="F38"/>
  <c r="P38"/>
  <c r="P15" s="1"/>
  <c r="O74"/>
  <c r="N74"/>
  <c r="M74"/>
  <c r="L74"/>
  <c r="K74"/>
  <c r="J74"/>
  <c r="K72"/>
  <c r="J72"/>
  <c r="I27"/>
  <c r="H27"/>
  <c r="E26"/>
  <c r="E25"/>
  <c r="E24"/>
  <c r="E23"/>
  <c r="E22"/>
  <c r="E21"/>
  <c r="E18"/>
  <c r="I17"/>
  <c r="H17"/>
  <c r="I16"/>
  <c r="I15" s="1"/>
  <c r="H16"/>
  <c r="H15" s="1"/>
  <c r="K70" l="1"/>
  <c r="G17"/>
  <c r="G27"/>
  <c r="P74"/>
  <c r="P72"/>
  <c r="E29"/>
  <c r="E20"/>
  <c r="F17"/>
  <c r="E19"/>
  <c r="E28"/>
  <c r="E17" l="1"/>
  <c r="P70"/>
  <c r="E30"/>
  <c r="E27" s="1"/>
  <c r="F16"/>
  <c r="F15" s="1"/>
  <c r="F27"/>
  <c r="E16"/>
  <c r="E15" s="1"/>
</calcChain>
</file>

<file path=xl/sharedStrings.xml><?xml version="1.0" encoding="utf-8"?>
<sst xmlns="http://schemas.openxmlformats.org/spreadsheetml/2006/main" count="191" uniqueCount="148">
  <si>
    <t xml:space="preserve">   Индекс</t>
  </si>
  <si>
    <t>Наименование циклов, дисциплин, профессиональных модулей, МДК, практик</t>
  </si>
  <si>
    <t>Формы промежуточной аттестации[1]</t>
  </si>
  <si>
    <t>Учебная нагрузка обучающихся (час.)</t>
  </si>
  <si>
    <t>Распределение обязательной нагрузки по курсам и семестрам[2] (час. в семестр)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</si>
  <si>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</si>
  <si>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</si>
  <si>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</si>
  <si>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</si>
  <si>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</si>
  <si>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</si>
  <si>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О.00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</si>
  <si>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</si>
  <si>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</si>
  <si>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</si>
  <si>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</si>
  <si>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</si>
  <si>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</si>
  <si>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</si>
  <si>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</si>
  <si>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</si>
  <si>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</si>
  <si>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Обществознание(вкл.экономику и право)</t>
  </si>
  <si>
    <t>ОДБ.06</t>
  </si>
  <si>
    <t xml:space="preserve">Химия </t>
  </si>
  <si>
    <t>ОДБ.07</t>
  </si>
  <si>
    <t>Биология</t>
  </si>
  <si>
    <t>Физическая культура</t>
  </si>
  <si>
    <t>ОБЖ</t>
  </si>
  <si>
    <t>Математика</t>
  </si>
  <si>
    <t>Информатика и ИКТ</t>
  </si>
  <si>
    <t>Физика</t>
  </si>
  <si>
    <t>ОП.00</t>
  </si>
  <si>
    <t xml:space="preserve">Общепрофессиональный цикл </t>
  </si>
  <si>
    <t>Основы инженерной графики</t>
  </si>
  <si>
    <t>Основы электротехники</t>
  </si>
  <si>
    <t>Основы материаловедения</t>
  </si>
  <si>
    <t>Допуски и технические измерения</t>
  </si>
  <si>
    <t>Основы экономики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</si>
  <si>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</si>
  <si>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</si>
  <si>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</si>
  <si>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</si>
  <si>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</si>
  <si>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</si>
  <si>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</si>
  <si>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УП.01</t>
  </si>
  <si>
    <t>ПП.01</t>
  </si>
  <si>
    <t>МДК.01.02</t>
  </si>
  <si>
    <t>ПМ.02</t>
  </si>
  <si>
    <t>МДК.02.01</t>
  </si>
  <si>
    <t>УП.02</t>
  </si>
  <si>
    <t>ПП.02</t>
  </si>
  <si>
    <t>Технология производства сварных конструкций</t>
  </si>
  <si>
    <t>ПМ.03</t>
  </si>
  <si>
    <t>МДК.03.01</t>
  </si>
  <si>
    <t>УП.03</t>
  </si>
  <si>
    <t>ПП.03</t>
  </si>
  <si>
    <t>ФК.00</t>
  </si>
  <si>
    <t>Всего</t>
  </si>
  <si>
    <t>Г(И)А</t>
  </si>
  <si>
    <t>ОДБ</t>
  </si>
  <si>
    <t>ОДП</t>
  </si>
  <si>
    <t>Профильные общеобразовательные дисциплины</t>
  </si>
  <si>
    <t>ОДБ.08</t>
  </si>
  <si>
    <t>ОДБ.09</t>
  </si>
  <si>
    <t>ОДП.10</t>
  </si>
  <si>
    <t>ОДП.012</t>
  </si>
  <si>
    <t>ОДП.013</t>
  </si>
  <si>
    <t>ОП.01</t>
  </si>
  <si>
    <t>ОП.02</t>
  </si>
  <si>
    <t>ОП.03</t>
  </si>
  <si>
    <t>ОП.04</t>
  </si>
  <si>
    <t>ОП.05</t>
  </si>
  <si>
    <t>ОП.06</t>
  </si>
  <si>
    <t>ОП.07</t>
  </si>
  <si>
    <t>УП и ПП всего</t>
  </si>
  <si>
    <t>ТО всего</t>
  </si>
  <si>
    <t>Промежуточная аттестация</t>
  </si>
  <si>
    <t>всего за срок обучения</t>
  </si>
  <si>
    <t xml:space="preserve">занятий в группах </t>
  </si>
  <si>
    <t>занятий в подгруппах</t>
  </si>
  <si>
    <t>экзаменов</t>
  </si>
  <si>
    <t>зачетов</t>
  </si>
  <si>
    <t>ВСЕГО</t>
  </si>
  <si>
    <t xml:space="preserve">ДЗ </t>
  </si>
  <si>
    <t>дз</t>
  </si>
  <si>
    <t>Всего за курс обучения</t>
  </si>
  <si>
    <t>ОДП.11</t>
  </si>
  <si>
    <t>ОДП.12</t>
  </si>
  <si>
    <t>ОДП.13</t>
  </si>
  <si>
    <t>/Экв</t>
  </si>
  <si>
    <t>/-/-/-/Экв</t>
  </si>
  <si>
    <t>Экв</t>
  </si>
  <si>
    <t xml:space="preserve">Nз/Nдз/Nэ--/7/-       </t>
  </si>
  <si>
    <t xml:space="preserve">Nз/Nдз/Nэ-8/8/4    </t>
  </si>
  <si>
    <t xml:space="preserve">Nз/Nдз/Nэ3/8/3    </t>
  </si>
  <si>
    <t>Максимальная</t>
  </si>
  <si>
    <t>в т.ч. лаб. и 
практ. занятия</t>
  </si>
  <si>
    <t xml:space="preserve">1 сем. 
(17 нед.)         </t>
  </si>
  <si>
    <t>Государственная итоговая аттестация - 3 недели</t>
  </si>
  <si>
    <t>дифф. зачетов</t>
  </si>
  <si>
    <t>дисциплин и МДК</t>
  </si>
  <si>
    <t>учебной практики</t>
  </si>
  <si>
    <t xml:space="preserve"> </t>
  </si>
  <si>
    <t>произв. практики</t>
  </si>
  <si>
    <t>Базовые общеобразовательные дисциплины</t>
  </si>
  <si>
    <t>Подготовительно-сварочные работы и контроль качества сварных швов после сварки</t>
  </si>
  <si>
    <t>МДК.01.04</t>
  </si>
  <si>
    <t>Основы технологии сварки и сварочное оборудование</t>
  </si>
  <si>
    <t>Подготовительные и сборочные операции перед сваркой</t>
  </si>
  <si>
    <t>Контроль качества сварных соединений</t>
  </si>
  <si>
    <t>МДК. 01.03</t>
  </si>
  <si>
    <t>Ручная дуговая сварка (наплавка, резка) плавящимся покрытым электродом</t>
  </si>
  <si>
    <t>Техника и технология ручной дуговой сварки (наплавки, резки) покрытым электродом</t>
  </si>
  <si>
    <t>Ручная сварка (наплавка) неплавящимся электродом в защитном газе</t>
  </si>
  <si>
    <t>Техника и технология ручной дуговой сварки (наплавки) неплавящимся электродом в защитном газе</t>
  </si>
  <si>
    <t>ПМ.05</t>
  </si>
  <si>
    <t>МДК.05.01</t>
  </si>
  <si>
    <t>Газовая сварка (наплавка)</t>
  </si>
  <si>
    <t>Техника и технология газовой сварки (наплавки)</t>
  </si>
  <si>
    <t>УП.05</t>
  </si>
  <si>
    <t>ПП.05</t>
  </si>
  <si>
    <t>Сварка ручным способом с внешним источником нагрева деталей из полимерных металлов</t>
  </si>
  <si>
    <t>Техника и технология сварки ручным способом с внешним источником полимерных металлов</t>
  </si>
  <si>
    <t>МДК.07.01</t>
  </si>
  <si>
    <t>УП.07</t>
  </si>
  <si>
    <t>ПП.07</t>
  </si>
  <si>
    <t>ПМ.07</t>
  </si>
  <si>
    <t xml:space="preserve">3. План учебного процесса по профессии 15.01.05 Сварщик (ручной и частично иеханизированной сварки (наплавки) </t>
  </si>
  <si>
    <t>з/з/з/дз</t>
  </si>
  <si>
    <t xml:space="preserve">5 сем. 
(9 нед.)         </t>
  </si>
  <si>
    <t>2+1кв</t>
  </si>
  <si>
    <t>2кв</t>
  </si>
  <si>
    <t>1кв</t>
  </si>
  <si>
    <t xml:space="preserve">2 сем. 
(21,5 нед.)         </t>
  </si>
  <si>
    <t xml:space="preserve">3 сем. 
(16,5 нед.)         </t>
  </si>
  <si>
    <t xml:space="preserve">1 сем. 
(9,5 нед.)         </t>
  </si>
  <si>
    <t xml:space="preserve">1 сем. 
(3,5 нед.)         </t>
  </si>
  <si>
    <t>1+1кв</t>
  </si>
  <si>
    <t>-,-,-,дз</t>
  </si>
  <si>
    <t>-,-,дз</t>
  </si>
  <si>
    <t>-,дз</t>
  </si>
  <si>
    <t>-,э,-,э</t>
  </si>
  <si>
    <t>-дз</t>
  </si>
  <si>
    <t>-,-,э</t>
  </si>
  <si>
    <t xml:space="preserve">з </t>
  </si>
  <si>
    <t>4+5кв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</si>
</sst>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2" fontId="1" fillId="3" borderId="10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4" borderId="46" xfId="0" applyFont="1" applyFill="1" applyBorder="1" applyAlignment="1">
      <alignment horizontal="center" vertical="center" wrapText="1"/>
    </xf>
    <xf numFmtId="0" fontId="9" fillId="0" borderId="55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1" fillId="0" borderId="64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left" vertical="center" wrapText="1"/>
    </xf>
    <xf numFmtId="0" fontId="1" fillId="2" borderId="61" xfId="0" applyFont="1" applyFill="1" applyBorder="1" applyAlignment="1">
      <alignment horizontal="left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2" fillId="5" borderId="10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1" fillId="0" borderId="6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58" xfId="0" applyNumberFormat="1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" borderId="25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6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6" borderId="6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66" xfId="0" applyNumberFormat="1" applyFont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56" xfId="0" applyNumberFormat="1" applyFont="1" applyFill="1" applyBorder="1" applyAlignment="1">
      <alignment horizontal="center" vertical="center" wrapText="1"/>
    </xf>
    <xf numFmtId="0" fontId="2" fillId="6" borderId="67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0" fontId="1" fillId="2" borderId="5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textRotation="90"/>
    </xf>
    <xf numFmtId="49" fontId="3" fillId="0" borderId="4" xfId="0" applyNumberFormat="1" applyFont="1" applyBorder="1" applyAlignment="1">
      <alignment horizontal="center" vertical="center" textRotation="90"/>
    </xf>
    <xf numFmtId="49" fontId="3" fillId="0" borderId="5" xfId="0" applyNumberFormat="1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textRotation="90" wrapText="1"/>
    </xf>
    <xf numFmtId="0" fontId="3" fillId="0" borderId="5" xfId="1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topLeftCell="A7" workbookViewId="0">
      <selection activeCell="G17" sqref="G17"/>
    </sheetView>
  </sheetViews>
  <sheetFormatPr defaultRowHeight="12.75"/>
  <cols>
    <col min="1" max="1" width="11.5703125" style="18" customWidth="1"/>
    <col min="2" max="2" width="6.28515625" style="18" hidden="1" customWidth="1"/>
    <col min="3" max="3" width="30.28515625" style="18" customWidth="1"/>
    <col min="4" max="4" width="10.28515625" style="18" customWidth="1"/>
    <col min="5" max="5" width="7.42578125" style="18" customWidth="1"/>
    <col min="6" max="6" width="7" style="18" customWidth="1"/>
    <col min="7" max="7" width="8.7109375" style="64" customWidth="1"/>
    <col min="8" max="8" width="5.42578125" style="18" customWidth="1"/>
    <col min="9" max="9" width="7.140625" style="18" customWidth="1"/>
    <col min="10" max="10" width="9" style="18" customWidth="1"/>
    <col min="11" max="11" width="8.5703125" style="18" customWidth="1"/>
    <col min="12" max="12" width="8.28515625" style="18" customWidth="1"/>
    <col min="13" max="13" width="8.42578125" style="18" customWidth="1"/>
    <col min="14" max="14" width="9.42578125" style="18" customWidth="1"/>
    <col min="15" max="15" width="8.42578125" style="18" customWidth="1"/>
    <col min="16" max="16" width="7.140625" style="65" customWidth="1"/>
    <col min="17" max="16384" width="9.140625" style="18"/>
  </cols>
  <sheetData>
    <row r="1" spans="1:16" ht="13.5" thickBot="1">
      <c r="A1" s="292" t="s">
        <v>129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15"/>
      <c r="O1" s="16"/>
      <c r="P1" s="17"/>
    </row>
    <row r="2" spans="1:16">
      <c r="A2" s="293" t="s">
        <v>0</v>
      </c>
      <c r="B2" s="294"/>
      <c r="C2" s="299" t="s">
        <v>1</v>
      </c>
      <c r="D2" s="302" t="s">
        <v>2</v>
      </c>
      <c r="E2" s="276" t="s">
        <v>3</v>
      </c>
      <c r="F2" s="305"/>
      <c r="G2" s="305"/>
      <c r="H2" s="305"/>
      <c r="I2" s="277"/>
      <c r="J2" s="308" t="s">
        <v>4</v>
      </c>
      <c r="K2" s="309"/>
      <c r="L2" s="309"/>
      <c r="M2" s="309"/>
      <c r="N2" s="309"/>
      <c r="O2" s="309"/>
      <c r="P2" s="264" t="s">
        <v>79</v>
      </c>
    </row>
    <row r="3" spans="1:16">
      <c r="A3" s="295"/>
      <c r="B3" s="296"/>
      <c r="C3" s="300"/>
      <c r="D3" s="303"/>
      <c r="E3" s="278"/>
      <c r="F3" s="306"/>
      <c r="G3" s="306"/>
      <c r="H3" s="306"/>
      <c r="I3" s="279"/>
      <c r="J3" s="310"/>
      <c r="K3" s="311"/>
      <c r="L3" s="311"/>
      <c r="M3" s="311"/>
      <c r="N3" s="311"/>
      <c r="O3" s="311"/>
      <c r="P3" s="265"/>
    </row>
    <row r="4" spans="1:16">
      <c r="A4" s="295"/>
      <c r="B4" s="296"/>
      <c r="C4" s="300"/>
      <c r="D4" s="303"/>
      <c r="E4" s="278"/>
      <c r="F4" s="306"/>
      <c r="G4" s="306"/>
      <c r="H4" s="306"/>
      <c r="I4" s="279"/>
      <c r="J4" s="310"/>
      <c r="K4" s="311"/>
      <c r="L4" s="311"/>
      <c r="M4" s="311"/>
      <c r="N4" s="311"/>
      <c r="O4" s="311"/>
      <c r="P4" s="265"/>
    </row>
    <row r="5" spans="1:16" ht="13.5" thickBot="1">
      <c r="A5" s="295"/>
      <c r="B5" s="296"/>
      <c r="C5" s="300"/>
      <c r="D5" s="303"/>
      <c r="E5" s="280"/>
      <c r="F5" s="307"/>
      <c r="G5" s="307"/>
      <c r="H5" s="307"/>
      <c r="I5" s="281"/>
      <c r="J5" s="312"/>
      <c r="K5" s="313"/>
      <c r="L5" s="313"/>
      <c r="M5" s="313"/>
      <c r="N5" s="313"/>
      <c r="O5" s="313"/>
      <c r="P5" s="265"/>
    </row>
    <row r="6" spans="1:16" ht="13.5" thickBot="1">
      <c r="A6" s="295"/>
      <c r="B6" s="296"/>
      <c r="C6" s="300"/>
      <c r="D6" s="303"/>
      <c r="E6" s="267" t="s">
        <v>97</v>
      </c>
      <c r="F6" s="267" t="s">
        <v>5</v>
      </c>
      <c r="G6" s="270" t="s">
        <v>6</v>
      </c>
      <c r="H6" s="271"/>
      <c r="I6" s="272"/>
      <c r="J6" s="270" t="s">
        <v>7</v>
      </c>
      <c r="K6" s="272"/>
      <c r="L6" s="270" t="s">
        <v>8</v>
      </c>
      <c r="M6" s="272"/>
      <c r="N6" s="270" t="s">
        <v>9</v>
      </c>
      <c r="O6" s="271"/>
      <c r="P6" s="265"/>
    </row>
    <row r="7" spans="1:16">
      <c r="A7" s="295"/>
      <c r="B7" s="296"/>
      <c r="C7" s="300"/>
      <c r="D7" s="303"/>
      <c r="E7" s="268"/>
      <c r="F7" s="268"/>
      <c r="G7" s="273" t="s">
        <v>10</v>
      </c>
      <c r="H7" s="276" t="s">
        <v>98</v>
      </c>
      <c r="I7" s="277"/>
      <c r="J7" s="282" t="s">
        <v>99</v>
      </c>
      <c r="K7" s="282" t="s">
        <v>135</v>
      </c>
      <c r="L7" s="282" t="s">
        <v>136</v>
      </c>
      <c r="M7" s="282" t="s">
        <v>137</v>
      </c>
      <c r="N7" s="282" t="s">
        <v>131</v>
      </c>
      <c r="O7" s="276" t="s">
        <v>138</v>
      </c>
      <c r="P7" s="265"/>
    </row>
    <row r="8" spans="1:16">
      <c r="A8" s="295"/>
      <c r="B8" s="296"/>
      <c r="C8" s="300"/>
      <c r="D8" s="303"/>
      <c r="E8" s="268"/>
      <c r="F8" s="268"/>
      <c r="G8" s="274"/>
      <c r="H8" s="278"/>
      <c r="I8" s="279"/>
      <c r="J8" s="283"/>
      <c r="K8" s="283"/>
      <c r="L8" s="283"/>
      <c r="M8" s="283"/>
      <c r="N8" s="283"/>
      <c r="O8" s="278"/>
      <c r="P8" s="265"/>
    </row>
    <row r="9" spans="1:16" ht="13.5" thickBot="1">
      <c r="A9" s="295"/>
      <c r="B9" s="296"/>
      <c r="C9" s="300"/>
      <c r="D9" s="303"/>
      <c r="E9" s="268"/>
      <c r="F9" s="268"/>
      <c r="G9" s="274"/>
      <c r="H9" s="280"/>
      <c r="I9" s="281"/>
      <c r="J9" s="283"/>
      <c r="K9" s="283"/>
      <c r="L9" s="283"/>
      <c r="M9" s="283"/>
      <c r="N9" s="283"/>
      <c r="O9" s="278"/>
      <c r="P9" s="265"/>
    </row>
    <row r="10" spans="1:16">
      <c r="A10" s="295"/>
      <c r="B10" s="296"/>
      <c r="C10" s="300"/>
      <c r="D10" s="303"/>
      <c r="E10" s="268"/>
      <c r="F10" s="268"/>
      <c r="G10" s="274"/>
      <c r="H10" s="285" t="s">
        <v>80</v>
      </c>
      <c r="I10" s="285" t="s">
        <v>81</v>
      </c>
      <c r="J10" s="283"/>
      <c r="K10" s="283"/>
      <c r="L10" s="283"/>
      <c r="M10" s="283"/>
      <c r="N10" s="283"/>
      <c r="O10" s="278"/>
      <c r="P10" s="265"/>
    </row>
    <row r="11" spans="1:16">
      <c r="A11" s="295"/>
      <c r="B11" s="296"/>
      <c r="C11" s="300"/>
      <c r="D11" s="303"/>
      <c r="E11" s="268"/>
      <c r="F11" s="268"/>
      <c r="G11" s="274"/>
      <c r="H11" s="286"/>
      <c r="I11" s="286"/>
      <c r="J11" s="283"/>
      <c r="K11" s="283"/>
      <c r="L11" s="283"/>
      <c r="M11" s="283"/>
      <c r="N11" s="283"/>
      <c r="O11" s="278"/>
      <c r="P11" s="265"/>
    </row>
    <row r="12" spans="1:16">
      <c r="A12" s="295"/>
      <c r="B12" s="296"/>
      <c r="C12" s="300"/>
      <c r="D12" s="303"/>
      <c r="E12" s="268"/>
      <c r="F12" s="268"/>
      <c r="G12" s="274"/>
      <c r="H12" s="286"/>
      <c r="I12" s="286"/>
      <c r="J12" s="283"/>
      <c r="K12" s="283"/>
      <c r="L12" s="283"/>
      <c r="M12" s="283"/>
      <c r="N12" s="283"/>
      <c r="O12" s="278"/>
      <c r="P12" s="265"/>
    </row>
    <row r="13" spans="1:16" ht="13.5" thickBot="1">
      <c r="A13" s="297"/>
      <c r="B13" s="298"/>
      <c r="C13" s="301"/>
      <c r="D13" s="304"/>
      <c r="E13" s="269"/>
      <c r="F13" s="269"/>
      <c r="G13" s="275"/>
      <c r="H13" s="287"/>
      <c r="I13" s="287"/>
      <c r="J13" s="284"/>
      <c r="K13" s="284"/>
      <c r="L13" s="284"/>
      <c r="M13" s="284"/>
      <c r="N13" s="284"/>
      <c r="O13" s="280"/>
      <c r="P13" s="266"/>
    </row>
    <row r="14" spans="1:16" ht="13.5" thickBot="1">
      <c r="A14" s="288">
        <v>1</v>
      </c>
      <c r="B14" s="289"/>
      <c r="C14" s="183">
        <v>2</v>
      </c>
      <c r="D14" s="184">
        <v>3</v>
      </c>
      <c r="E14" s="184">
        <v>4</v>
      </c>
      <c r="F14" s="185">
        <v>5</v>
      </c>
      <c r="G14" s="185">
        <v>6</v>
      </c>
      <c r="H14" s="186">
        <v>7</v>
      </c>
      <c r="I14" s="186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3">
        <v>14</v>
      </c>
      <c r="P14" s="3">
        <v>15</v>
      </c>
    </row>
    <row r="15" spans="1:16" ht="13.5" thickBot="1">
      <c r="A15" s="190"/>
      <c r="B15" s="191"/>
      <c r="C15" s="192"/>
      <c r="D15" s="192"/>
      <c r="E15" s="202">
        <f t="shared" ref="E15:F15" si="0">E16+E31+E38+E63</f>
        <v>4168</v>
      </c>
      <c r="F15" s="202">
        <f t="shared" si="0"/>
        <v>1396</v>
      </c>
      <c r="G15" s="202">
        <f>G16+G31+G38+G63</f>
        <v>2772</v>
      </c>
      <c r="H15" s="202">
        <f t="shared" ref="H15:N15" si="1">H16+H38+H63</f>
        <v>1176</v>
      </c>
      <c r="I15" s="202">
        <f t="shared" si="1"/>
        <v>90</v>
      </c>
      <c r="J15" s="187">
        <f t="shared" si="1"/>
        <v>612</v>
      </c>
      <c r="K15" s="187">
        <f t="shared" si="1"/>
        <v>774</v>
      </c>
      <c r="L15" s="187">
        <f t="shared" si="1"/>
        <v>594</v>
      </c>
      <c r="M15" s="187">
        <f t="shared" si="1"/>
        <v>342</v>
      </c>
      <c r="N15" s="187">
        <f t="shared" si="1"/>
        <v>342</v>
      </c>
      <c r="O15" s="187">
        <f t="shared" ref="O15:P15" si="2">O16+O38+O63</f>
        <v>108</v>
      </c>
      <c r="P15" s="187">
        <f t="shared" si="2"/>
        <v>2772</v>
      </c>
    </row>
    <row r="16" spans="1:16" ht="26.25" thickBot="1">
      <c r="A16" s="290" t="s">
        <v>11</v>
      </c>
      <c r="B16" s="291"/>
      <c r="C16" s="188" t="s">
        <v>12</v>
      </c>
      <c r="D16" s="189" t="s">
        <v>96</v>
      </c>
      <c r="E16" s="19">
        <f>(E18+E19+E20+E21+E22+E23+E24+E25+E26+E28+E29+E30)</f>
        <v>2486</v>
      </c>
      <c r="F16" s="19">
        <f t="shared" ref="F16:I16" si="3">(F18+F19+F20+F21+F22+F23+F24+F25+F26+F28+F29+F30)</f>
        <v>830</v>
      </c>
      <c r="G16" s="19">
        <f>SUM(G18:G26)+G28+G29+G30</f>
        <v>1656</v>
      </c>
      <c r="H16" s="19">
        <f t="shared" si="3"/>
        <v>772</v>
      </c>
      <c r="I16" s="20">
        <f t="shared" si="3"/>
        <v>90</v>
      </c>
      <c r="J16" s="140">
        <f>J17+J27</f>
        <v>506</v>
      </c>
      <c r="K16" s="140">
        <f t="shared" ref="K16:O16" si="4">K17+K27</f>
        <v>604</v>
      </c>
      <c r="L16" s="140">
        <f t="shared" si="4"/>
        <v>358</v>
      </c>
      <c r="M16" s="140">
        <f t="shared" si="4"/>
        <v>188</v>
      </c>
      <c r="N16" s="140">
        <f t="shared" si="4"/>
        <v>0</v>
      </c>
      <c r="O16" s="140">
        <f t="shared" si="4"/>
        <v>0</v>
      </c>
      <c r="P16" s="187">
        <f t="shared" ref="P16:P69" si="5">J16+K16+L16+M16+N16+O16</f>
        <v>1656</v>
      </c>
    </row>
    <row r="17" spans="1:16" ht="26.25" thickBot="1">
      <c r="A17" s="22" t="s">
        <v>61</v>
      </c>
      <c r="B17" s="23" t="s">
        <v>61</v>
      </c>
      <c r="C17" s="24" t="s">
        <v>106</v>
      </c>
      <c r="D17" s="25"/>
      <c r="E17" s="26">
        <f>E18+E19+E20+E21+E22+E23+E24+E25+E26</f>
        <v>1650</v>
      </c>
      <c r="F17" s="26">
        <f>F18+F19+F20+F21+F22+F23+F24+F25+F26</f>
        <v>551</v>
      </c>
      <c r="G17" s="26">
        <f>G18+G19+G20+G21+G22+G23+G24+G25+G26</f>
        <v>1099</v>
      </c>
      <c r="H17" s="26">
        <f t="shared" ref="H17:I17" si="6">H18+H19+H20+H21+H22+H23+H24+H25+H26</f>
        <v>642</v>
      </c>
      <c r="I17" s="27">
        <f t="shared" si="6"/>
        <v>22</v>
      </c>
      <c r="J17" s="141">
        <f>SUM(J18:J26)</f>
        <v>296</v>
      </c>
      <c r="K17" s="141">
        <f t="shared" ref="K17:O17" si="7">SUM(K18:K26)</f>
        <v>434</v>
      </c>
      <c r="L17" s="141">
        <f t="shared" si="7"/>
        <v>232</v>
      </c>
      <c r="M17" s="141">
        <f t="shared" si="7"/>
        <v>137</v>
      </c>
      <c r="N17" s="141">
        <f t="shared" si="7"/>
        <v>0</v>
      </c>
      <c r="O17" s="141">
        <f t="shared" si="7"/>
        <v>0</v>
      </c>
      <c r="P17" s="187">
        <f t="shared" si="5"/>
        <v>1099</v>
      </c>
    </row>
    <row r="18" spans="1:16" ht="13.5" thickBot="1">
      <c r="A18" s="70" t="s">
        <v>13</v>
      </c>
      <c r="B18" s="74" t="s">
        <v>13</v>
      </c>
      <c r="C18" s="93" t="s">
        <v>14</v>
      </c>
      <c r="D18" s="110" t="s">
        <v>140</v>
      </c>
      <c r="E18" s="49">
        <f>F18+G18</f>
        <v>117</v>
      </c>
      <c r="F18" s="162">
        <f>G18/2</f>
        <v>39</v>
      </c>
      <c r="G18" s="49">
        <v>78</v>
      </c>
      <c r="H18" s="49">
        <v>78</v>
      </c>
      <c r="I18" s="111"/>
      <c r="J18" s="142">
        <v>24</v>
      </c>
      <c r="K18" s="143">
        <v>18</v>
      </c>
      <c r="L18" s="142">
        <v>18</v>
      </c>
      <c r="M18" s="143">
        <v>18</v>
      </c>
      <c r="N18" s="142"/>
      <c r="O18" s="179"/>
      <c r="P18" s="187">
        <f t="shared" si="5"/>
        <v>78</v>
      </c>
    </row>
    <row r="19" spans="1:16" ht="13.5" thickBot="1">
      <c r="A19" s="71" t="s">
        <v>15</v>
      </c>
      <c r="B19" s="75" t="s">
        <v>15</v>
      </c>
      <c r="C19" s="94" t="s">
        <v>16</v>
      </c>
      <c r="D19" s="110" t="s">
        <v>140</v>
      </c>
      <c r="E19" s="29">
        <f t="shared" ref="E19:E26" si="8">F19+G19</f>
        <v>293</v>
      </c>
      <c r="F19" s="162">
        <v>98</v>
      </c>
      <c r="G19" s="29">
        <v>195</v>
      </c>
      <c r="H19" s="29">
        <v>117</v>
      </c>
      <c r="I19" s="112"/>
      <c r="J19" s="144">
        <v>46</v>
      </c>
      <c r="K19" s="145">
        <v>65</v>
      </c>
      <c r="L19" s="144">
        <v>32</v>
      </c>
      <c r="M19" s="145">
        <v>52</v>
      </c>
      <c r="N19" s="144"/>
      <c r="O19" s="180"/>
      <c r="P19" s="187">
        <f t="shared" si="5"/>
        <v>195</v>
      </c>
    </row>
    <row r="20" spans="1:16" ht="13.5" thickBot="1">
      <c r="A20" s="71" t="s">
        <v>17</v>
      </c>
      <c r="B20" s="75" t="s">
        <v>17</v>
      </c>
      <c r="C20" s="94" t="s">
        <v>18</v>
      </c>
      <c r="D20" s="113" t="s">
        <v>141</v>
      </c>
      <c r="E20" s="29">
        <f t="shared" si="8"/>
        <v>234</v>
      </c>
      <c r="F20" s="162">
        <f t="shared" ref="F19:F26" si="9">G20/2</f>
        <v>78</v>
      </c>
      <c r="G20" s="29">
        <v>156</v>
      </c>
      <c r="H20" s="29">
        <v>156</v>
      </c>
      <c r="I20" s="112"/>
      <c r="J20" s="144">
        <v>42</v>
      </c>
      <c r="K20" s="145">
        <v>82</v>
      </c>
      <c r="L20" s="144">
        <v>32</v>
      </c>
      <c r="M20" s="145"/>
      <c r="N20" s="144"/>
      <c r="O20" s="180"/>
      <c r="P20" s="187">
        <f t="shared" si="5"/>
        <v>156</v>
      </c>
    </row>
    <row r="21" spans="1:16" ht="13.5" thickBot="1">
      <c r="A21" s="71" t="s">
        <v>19</v>
      </c>
      <c r="B21" s="75" t="s">
        <v>19</v>
      </c>
      <c r="C21" s="94" t="s">
        <v>20</v>
      </c>
      <c r="D21" s="113" t="s">
        <v>142</v>
      </c>
      <c r="E21" s="29">
        <f t="shared" si="8"/>
        <v>176</v>
      </c>
      <c r="F21" s="162">
        <v>59</v>
      </c>
      <c r="G21" s="29">
        <v>117</v>
      </c>
      <c r="H21" s="29">
        <v>38</v>
      </c>
      <c r="I21" s="112"/>
      <c r="J21" s="144"/>
      <c r="K21" s="145">
        <v>62</v>
      </c>
      <c r="L21" s="144">
        <v>55</v>
      </c>
      <c r="M21" s="145"/>
      <c r="N21" s="144"/>
      <c r="O21" s="180"/>
      <c r="P21" s="187">
        <f t="shared" si="5"/>
        <v>117</v>
      </c>
    </row>
    <row r="22" spans="1:16" ht="26.25" thickBot="1">
      <c r="A22" s="71" t="s">
        <v>21</v>
      </c>
      <c r="B22" s="75" t="s">
        <v>21</v>
      </c>
      <c r="C22" s="94" t="s">
        <v>22</v>
      </c>
      <c r="D22" s="113" t="s">
        <v>141</v>
      </c>
      <c r="E22" s="29">
        <f t="shared" si="8"/>
        <v>234</v>
      </c>
      <c r="F22" s="162">
        <f t="shared" si="9"/>
        <v>78</v>
      </c>
      <c r="G22" s="29">
        <v>156</v>
      </c>
      <c r="H22" s="29">
        <v>42</v>
      </c>
      <c r="I22" s="112"/>
      <c r="J22" s="144"/>
      <c r="K22" s="145">
        <v>64</v>
      </c>
      <c r="L22" s="144">
        <v>58</v>
      </c>
      <c r="M22" s="145">
        <v>34</v>
      </c>
      <c r="N22" s="144"/>
      <c r="O22" s="180"/>
      <c r="P22" s="187">
        <f t="shared" si="5"/>
        <v>156</v>
      </c>
    </row>
    <row r="23" spans="1:16" ht="13.5" thickBot="1">
      <c r="A23" s="71" t="s">
        <v>23</v>
      </c>
      <c r="B23" s="75" t="s">
        <v>23</v>
      </c>
      <c r="C23" s="94" t="s">
        <v>24</v>
      </c>
      <c r="D23" s="113" t="s">
        <v>86</v>
      </c>
      <c r="E23" s="29">
        <f t="shared" si="8"/>
        <v>117</v>
      </c>
      <c r="F23" s="162">
        <f t="shared" si="9"/>
        <v>39</v>
      </c>
      <c r="G23" s="29">
        <v>78</v>
      </c>
      <c r="H23" s="29"/>
      <c r="I23" s="112">
        <v>12</v>
      </c>
      <c r="J23" s="144">
        <v>78</v>
      </c>
      <c r="K23" s="145"/>
      <c r="L23" s="144"/>
      <c r="M23" s="145"/>
      <c r="N23" s="144"/>
      <c r="O23" s="180"/>
      <c r="P23" s="187">
        <f t="shared" si="5"/>
        <v>78</v>
      </c>
    </row>
    <row r="24" spans="1:16" ht="13.5" thickBot="1">
      <c r="A24" s="71" t="s">
        <v>25</v>
      </c>
      <c r="B24" s="75" t="s">
        <v>25</v>
      </c>
      <c r="C24" s="94" t="s">
        <v>26</v>
      </c>
      <c r="D24" s="113" t="s">
        <v>86</v>
      </c>
      <c r="E24" s="29">
        <f t="shared" si="8"/>
        <v>117</v>
      </c>
      <c r="F24" s="162">
        <f t="shared" si="9"/>
        <v>39</v>
      </c>
      <c r="G24" s="29">
        <v>78</v>
      </c>
      <c r="H24" s="29"/>
      <c r="I24" s="112">
        <v>10</v>
      </c>
      <c r="J24" s="144"/>
      <c r="K24" s="145">
        <v>78</v>
      </c>
      <c r="L24" s="144"/>
      <c r="M24" s="145"/>
      <c r="N24" s="144"/>
      <c r="O24" s="180"/>
      <c r="P24" s="187">
        <f t="shared" si="5"/>
        <v>78</v>
      </c>
    </row>
    <row r="25" spans="1:16" ht="13.5" thickBot="1">
      <c r="A25" s="71" t="s">
        <v>64</v>
      </c>
      <c r="B25" s="75" t="s">
        <v>64</v>
      </c>
      <c r="C25" s="94" t="s">
        <v>27</v>
      </c>
      <c r="D25" s="113" t="s">
        <v>130</v>
      </c>
      <c r="E25" s="29">
        <f t="shared" si="8"/>
        <v>257</v>
      </c>
      <c r="F25" s="162">
        <v>86</v>
      </c>
      <c r="G25" s="29">
        <v>171</v>
      </c>
      <c r="H25" s="29">
        <v>171</v>
      </c>
      <c r="I25" s="112"/>
      <c r="J25" s="144">
        <v>36</v>
      </c>
      <c r="K25" s="145">
        <v>65</v>
      </c>
      <c r="L25" s="144">
        <v>37</v>
      </c>
      <c r="M25" s="145">
        <v>33</v>
      </c>
      <c r="N25" s="144"/>
      <c r="O25" s="180"/>
      <c r="P25" s="187">
        <f t="shared" si="5"/>
        <v>171</v>
      </c>
    </row>
    <row r="26" spans="1:16" ht="13.5" thickBot="1">
      <c r="A26" s="72" t="s">
        <v>65</v>
      </c>
      <c r="B26" s="75" t="s">
        <v>65</v>
      </c>
      <c r="C26" s="95" t="s">
        <v>28</v>
      </c>
      <c r="D26" s="113" t="s">
        <v>86</v>
      </c>
      <c r="E26" s="29">
        <f t="shared" si="8"/>
        <v>105</v>
      </c>
      <c r="F26" s="162">
        <f t="shared" si="9"/>
        <v>35</v>
      </c>
      <c r="G26" s="29">
        <v>70</v>
      </c>
      <c r="H26" s="29">
        <v>40</v>
      </c>
      <c r="I26" s="112"/>
      <c r="J26" s="144">
        <v>70</v>
      </c>
      <c r="K26" s="145"/>
      <c r="L26" s="144"/>
      <c r="M26" s="145"/>
      <c r="N26" s="144"/>
      <c r="O26" s="180"/>
      <c r="P26" s="187">
        <f t="shared" si="5"/>
        <v>70</v>
      </c>
    </row>
    <row r="27" spans="1:16" ht="26.25" thickBot="1">
      <c r="A27" s="22" t="s">
        <v>62</v>
      </c>
      <c r="B27" s="76"/>
      <c r="C27" s="96" t="s">
        <v>63</v>
      </c>
      <c r="D27" s="2"/>
      <c r="E27" s="28">
        <f>E28+E29+E30</f>
        <v>836</v>
      </c>
      <c r="F27" s="28">
        <f>F28+F29+F30</f>
        <v>279</v>
      </c>
      <c r="G27" s="27">
        <f>G28+G29+G30</f>
        <v>557</v>
      </c>
      <c r="H27" s="28">
        <f t="shared" ref="H27:I27" si="10">H28+H29+H30</f>
        <v>130</v>
      </c>
      <c r="I27" s="28">
        <f t="shared" si="10"/>
        <v>68</v>
      </c>
      <c r="J27" s="141">
        <f>SUM(J28:J30)</f>
        <v>210</v>
      </c>
      <c r="K27" s="141">
        <f t="shared" ref="K27:O27" si="11">SUM(K28:K30)</f>
        <v>170</v>
      </c>
      <c r="L27" s="141">
        <f t="shared" si="11"/>
        <v>126</v>
      </c>
      <c r="M27" s="141">
        <f t="shared" si="11"/>
        <v>51</v>
      </c>
      <c r="N27" s="141">
        <f t="shared" si="11"/>
        <v>0</v>
      </c>
      <c r="O27" s="141">
        <f t="shared" si="11"/>
        <v>0</v>
      </c>
      <c r="P27" s="187">
        <f t="shared" si="5"/>
        <v>557</v>
      </c>
    </row>
    <row r="28" spans="1:16">
      <c r="A28" s="77" t="s">
        <v>88</v>
      </c>
      <c r="B28" s="78" t="s">
        <v>66</v>
      </c>
      <c r="C28" s="97" t="s">
        <v>29</v>
      </c>
      <c r="D28" s="114" t="s">
        <v>143</v>
      </c>
      <c r="E28" s="44">
        <f t="shared" ref="E28:E30" si="12">F28+G28</f>
        <v>443</v>
      </c>
      <c r="F28" s="31">
        <v>148</v>
      </c>
      <c r="G28" s="31">
        <v>295</v>
      </c>
      <c r="H28" s="44">
        <v>130</v>
      </c>
      <c r="I28" s="174"/>
      <c r="J28" s="131">
        <v>90</v>
      </c>
      <c r="K28" s="163">
        <v>84</v>
      </c>
      <c r="L28" s="131">
        <v>70</v>
      </c>
      <c r="M28" s="163">
        <v>51</v>
      </c>
      <c r="N28" s="131"/>
      <c r="O28" s="164"/>
      <c r="P28" s="187">
        <f t="shared" si="5"/>
        <v>295</v>
      </c>
    </row>
    <row r="29" spans="1:16">
      <c r="A29" s="79" t="s">
        <v>89</v>
      </c>
      <c r="B29" s="80" t="s">
        <v>67</v>
      </c>
      <c r="C29" s="98" t="s">
        <v>30</v>
      </c>
      <c r="D29" s="115" t="s">
        <v>144</v>
      </c>
      <c r="E29" s="45">
        <f t="shared" si="12"/>
        <v>135</v>
      </c>
      <c r="F29" s="31">
        <f t="shared" ref="F29:F30" si="13">G29/2</f>
        <v>45</v>
      </c>
      <c r="G29" s="29">
        <v>90</v>
      </c>
      <c r="H29" s="45"/>
      <c r="I29" s="170">
        <v>40</v>
      </c>
      <c r="J29" s="132">
        <v>58</v>
      </c>
      <c r="K29" s="133">
        <v>32</v>
      </c>
      <c r="L29" s="132"/>
      <c r="M29" s="133"/>
      <c r="N29" s="132"/>
      <c r="O29" s="155"/>
      <c r="P29" s="187">
        <f t="shared" si="5"/>
        <v>90</v>
      </c>
    </row>
    <row r="30" spans="1:16" ht="13.5" thickBot="1">
      <c r="A30" s="81" t="s">
        <v>90</v>
      </c>
      <c r="B30" s="82" t="s">
        <v>68</v>
      </c>
      <c r="C30" s="99" t="s">
        <v>31</v>
      </c>
      <c r="D30" s="116" t="s">
        <v>145</v>
      </c>
      <c r="E30" s="46">
        <f t="shared" si="12"/>
        <v>258</v>
      </c>
      <c r="F30" s="31">
        <f t="shared" si="13"/>
        <v>86</v>
      </c>
      <c r="G30" s="34">
        <v>172</v>
      </c>
      <c r="H30" s="46"/>
      <c r="I30" s="171">
        <v>28</v>
      </c>
      <c r="J30" s="134">
        <v>62</v>
      </c>
      <c r="K30" s="172">
        <v>54</v>
      </c>
      <c r="L30" s="134">
        <v>56</v>
      </c>
      <c r="M30" s="172"/>
      <c r="N30" s="134"/>
      <c r="O30" s="165"/>
      <c r="P30" s="187">
        <f t="shared" si="5"/>
        <v>172</v>
      </c>
    </row>
    <row r="31" spans="1:16" ht="27.75" thickBot="1">
      <c r="A31" s="35" t="s">
        <v>32</v>
      </c>
      <c r="B31" s="83" t="s">
        <v>32</v>
      </c>
      <c r="C31" s="37" t="s">
        <v>33</v>
      </c>
      <c r="D31" s="36" t="s">
        <v>94</v>
      </c>
      <c r="E31" s="21">
        <f t="shared" ref="E31:F31" si="14">SUM(E32:E37)</f>
        <v>410</v>
      </c>
      <c r="F31" s="21">
        <f t="shared" si="14"/>
        <v>128</v>
      </c>
      <c r="G31" s="21">
        <f>SUM(G32:G37)</f>
        <v>282</v>
      </c>
      <c r="H31" s="21">
        <f>SUM(H32:H37)</f>
        <v>124</v>
      </c>
      <c r="I31" s="21"/>
      <c r="J31" s="130">
        <f>SUM(J32:J37)</f>
        <v>106</v>
      </c>
      <c r="K31" s="130">
        <f t="shared" ref="K31:O31" si="15">SUM(K32:K37)</f>
        <v>0</v>
      </c>
      <c r="L31" s="130">
        <f t="shared" si="15"/>
        <v>62</v>
      </c>
      <c r="M31" s="130">
        <f t="shared" si="15"/>
        <v>52</v>
      </c>
      <c r="N31" s="130">
        <f t="shared" si="15"/>
        <v>62</v>
      </c>
      <c r="O31" s="130">
        <f t="shared" si="15"/>
        <v>0</v>
      </c>
      <c r="P31" s="187">
        <f t="shared" si="5"/>
        <v>282</v>
      </c>
    </row>
    <row r="32" spans="1:16">
      <c r="A32" s="84" t="s">
        <v>69</v>
      </c>
      <c r="B32" s="85" t="s">
        <v>69</v>
      </c>
      <c r="C32" s="97" t="s">
        <v>34</v>
      </c>
      <c r="D32" s="32" t="s">
        <v>86</v>
      </c>
      <c r="E32" s="44">
        <f>F32+G32</f>
        <v>63</v>
      </c>
      <c r="F32" s="31">
        <f>G32/2</f>
        <v>21</v>
      </c>
      <c r="G32" s="31">
        <v>42</v>
      </c>
      <c r="H32" s="44">
        <v>38</v>
      </c>
      <c r="I32" s="174"/>
      <c r="J32" s="131">
        <v>42</v>
      </c>
      <c r="K32" s="163"/>
      <c r="L32" s="131"/>
      <c r="M32" s="163"/>
      <c r="N32" s="131"/>
      <c r="O32" s="164"/>
      <c r="P32" s="187">
        <f t="shared" si="5"/>
        <v>42</v>
      </c>
    </row>
    <row r="33" spans="1:16">
      <c r="A33" s="86" t="s">
        <v>71</v>
      </c>
      <c r="B33" s="87" t="s">
        <v>70</v>
      </c>
      <c r="C33" s="98" t="s">
        <v>35</v>
      </c>
      <c r="D33" s="33" t="s">
        <v>86</v>
      </c>
      <c r="E33" s="44">
        <f t="shared" ref="E33:E37" si="16">F33+G33</f>
        <v>93</v>
      </c>
      <c r="F33" s="31">
        <f t="shared" ref="F33:F37" si="17">G33/2</f>
        <v>31</v>
      </c>
      <c r="G33" s="29">
        <v>62</v>
      </c>
      <c r="H33" s="45">
        <v>24</v>
      </c>
      <c r="I33" s="170"/>
      <c r="J33" s="132"/>
      <c r="K33" s="133"/>
      <c r="L33" s="132">
        <v>62</v>
      </c>
      <c r="M33" s="133"/>
      <c r="N33" s="132"/>
      <c r="O33" s="155"/>
      <c r="P33" s="187">
        <f t="shared" si="5"/>
        <v>62</v>
      </c>
    </row>
    <row r="34" spans="1:16">
      <c r="A34" s="86" t="s">
        <v>72</v>
      </c>
      <c r="B34" s="87" t="s">
        <v>71</v>
      </c>
      <c r="C34" s="98" t="s">
        <v>36</v>
      </c>
      <c r="D34" s="33" t="s">
        <v>86</v>
      </c>
      <c r="E34" s="44">
        <f t="shared" si="16"/>
        <v>48</v>
      </c>
      <c r="F34" s="31">
        <f t="shared" si="17"/>
        <v>16</v>
      </c>
      <c r="G34" s="29">
        <v>32</v>
      </c>
      <c r="H34" s="45">
        <v>18</v>
      </c>
      <c r="I34" s="170"/>
      <c r="J34" s="132">
        <v>32</v>
      </c>
      <c r="K34" s="133"/>
      <c r="L34" s="132"/>
      <c r="M34" s="133"/>
      <c r="N34" s="132"/>
      <c r="O34" s="155"/>
      <c r="P34" s="187">
        <f t="shared" si="5"/>
        <v>32</v>
      </c>
    </row>
    <row r="35" spans="1:16">
      <c r="A35" s="86" t="s">
        <v>73</v>
      </c>
      <c r="B35" s="87" t="s">
        <v>73</v>
      </c>
      <c r="C35" s="98" t="s">
        <v>37</v>
      </c>
      <c r="D35" s="33" t="s">
        <v>86</v>
      </c>
      <c r="E35" s="44">
        <f t="shared" si="16"/>
        <v>48</v>
      </c>
      <c r="F35" s="31">
        <f t="shared" si="17"/>
        <v>16</v>
      </c>
      <c r="G35" s="29">
        <v>32</v>
      </c>
      <c r="H35" s="45">
        <v>18</v>
      </c>
      <c r="I35" s="170"/>
      <c r="J35" s="132">
        <v>32</v>
      </c>
      <c r="K35" s="133"/>
      <c r="L35" s="132"/>
      <c r="M35" s="133"/>
      <c r="N35" s="132"/>
      <c r="O35" s="155"/>
      <c r="P35" s="187">
        <f t="shared" si="5"/>
        <v>32</v>
      </c>
    </row>
    <row r="36" spans="1:16">
      <c r="A36" s="86" t="s">
        <v>74</v>
      </c>
      <c r="B36" s="87" t="s">
        <v>74</v>
      </c>
      <c r="C36" s="98" t="s">
        <v>38</v>
      </c>
      <c r="D36" s="117" t="s">
        <v>86</v>
      </c>
      <c r="E36" s="44">
        <f t="shared" si="16"/>
        <v>80</v>
      </c>
      <c r="F36" s="31">
        <v>18</v>
      </c>
      <c r="G36" s="29">
        <v>62</v>
      </c>
      <c r="H36" s="45">
        <v>8</v>
      </c>
      <c r="I36" s="170"/>
      <c r="J36" s="132"/>
      <c r="K36" s="133"/>
      <c r="L36" s="132"/>
      <c r="M36" s="133"/>
      <c r="N36" s="132">
        <v>62</v>
      </c>
      <c r="O36" s="155"/>
      <c r="P36" s="187">
        <f t="shared" si="5"/>
        <v>62</v>
      </c>
    </row>
    <row r="37" spans="1:16" ht="13.5" thickBot="1">
      <c r="A37" s="88" t="s">
        <v>75</v>
      </c>
      <c r="B37" s="89" t="s">
        <v>75</v>
      </c>
      <c r="C37" s="100" t="s">
        <v>39</v>
      </c>
      <c r="D37" s="116" t="s">
        <v>86</v>
      </c>
      <c r="E37" s="44">
        <f t="shared" si="16"/>
        <v>78</v>
      </c>
      <c r="F37" s="31">
        <f t="shared" si="17"/>
        <v>26</v>
      </c>
      <c r="G37" s="34">
        <v>52</v>
      </c>
      <c r="H37" s="46">
        <v>18</v>
      </c>
      <c r="I37" s="171"/>
      <c r="J37" s="134"/>
      <c r="K37" s="172"/>
      <c r="L37" s="135"/>
      <c r="M37" s="136">
        <v>52</v>
      </c>
      <c r="N37" s="135"/>
      <c r="O37" s="165"/>
      <c r="P37" s="187">
        <f t="shared" si="5"/>
        <v>52</v>
      </c>
    </row>
    <row r="38" spans="1:16" ht="14.25" thickBot="1">
      <c r="A38" s="38" t="s">
        <v>40</v>
      </c>
      <c r="B38" s="39" t="s">
        <v>42</v>
      </c>
      <c r="C38" s="101" t="s">
        <v>41</v>
      </c>
      <c r="D38" s="21"/>
      <c r="E38" s="66">
        <f t="shared" ref="E38:F38" si="18">E39</f>
        <v>1188</v>
      </c>
      <c r="F38" s="66">
        <f t="shared" si="18"/>
        <v>396</v>
      </c>
      <c r="G38" s="66">
        <f>G39</f>
        <v>792</v>
      </c>
      <c r="H38" s="66">
        <f>H39</f>
        <v>362</v>
      </c>
      <c r="I38" s="40"/>
      <c r="J38" s="130">
        <f>J39+J31</f>
        <v>106</v>
      </c>
      <c r="K38" s="130">
        <f t="shared" ref="K38:O38" si="19">K39+K31</f>
        <v>170</v>
      </c>
      <c r="L38" s="130">
        <f t="shared" si="19"/>
        <v>236</v>
      </c>
      <c r="M38" s="130">
        <f t="shared" si="19"/>
        <v>154</v>
      </c>
      <c r="N38" s="130">
        <f t="shared" si="19"/>
        <v>300</v>
      </c>
      <c r="O38" s="130">
        <f t="shared" si="19"/>
        <v>108</v>
      </c>
      <c r="P38" s="187">
        <f t="shared" si="5"/>
        <v>1074</v>
      </c>
    </row>
    <row r="39" spans="1:16" ht="26.25" thickBot="1">
      <c r="A39" s="41" t="s">
        <v>42</v>
      </c>
      <c r="B39" s="42" t="s">
        <v>44</v>
      </c>
      <c r="C39" s="30" t="s">
        <v>43</v>
      </c>
      <c r="D39" s="24" t="s">
        <v>95</v>
      </c>
      <c r="E39" s="28">
        <f t="shared" ref="E39" si="20">E40+E47+E51+E55+E59</f>
        <v>1188</v>
      </c>
      <c r="F39" s="28">
        <f>F40+F47+F51+F55+F59</f>
        <v>396</v>
      </c>
      <c r="G39" s="28">
        <f>G40+G47+G51+G55+G59</f>
        <v>792</v>
      </c>
      <c r="H39" s="28">
        <f>H40+H47+H51+H55+H59</f>
        <v>362</v>
      </c>
      <c r="I39" s="28"/>
      <c r="J39" s="141">
        <f>J40+J47+J51+J55+J59</f>
        <v>0</v>
      </c>
      <c r="K39" s="141">
        <f t="shared" ref="K39:O39" si="21">K40+K47+K51+K55+K59</f>
        <v>170</v>
      </c>
      <c r="L39" s="141">
        <f t="shared" si="21"/>
        <v>174</v>
      </c>
      <c r="M39" s="141">
        <f t="shared" si="21"/>
        <v>102</v>
      </c>
      <c r="N39" s="141">
        <f t="shared" si="21"/>
        <v>238</v>
      </c>
      <c r="O39" s="141">
        <f t="shared" si="21"/>
        <v>108</v>
      </c>
      <c r="P39" s="187">
        <f t="shared" si="5"/>
        <v>792</v>
      </c>
    </row>
    <row r="40" spans="1:16" ht="39" thickBot="1">
      <c r="A40" s="242" t="s">
        <v>44</v>
      </c>
      <c r="B40" s="243"/>
      <c r="C40" s="47" t="s">
        <v>107</v>
      </c>
      <c r="D40" s="5" t="s">
        <v>91</v>
      </c>
      <c r="E40" s="146">
        <f t="shared" ref="E40:J40" si="22">SUM(E41:E44)</f>
        <v>255</v>
      </c>
      <c r="F40" s="146">
        <f t="shared" si="22"/>
        <v>85</v>
      </c>
      <c r="G40" s="146">
        <f t="shared" si="22"/>
        <v>170</v>
      </c>
      <c r="H40" s="146">
        <f t="shared" si="22"/>
        <v>70</v>
      </c>
      <c r="I40" s="146">
        <f t="shared" si="22"/>
        <v>0</v>
      </c>
      <c r="J40" s="146">
        <f t="shared" si="22"/>
        <v>0</v>
      </c>
      <c r="K40" s="146">
        <f t="shared" ref="K40:O40" si="23">SUM(K41:K44)</f>
        <v>170</v>
      </c>
      <c r="L40" s="146">
        <f t="shared" si="23"/>
        <v>0</v>
      </c>
      <c r="M40" s="146">
        <f t="shared" si="23"/>
        <v>0</v>
      </c>
      <c r="N40" s="146">
        <f t="shared" si="23"/>
        <v>0</v>
      </c>
      <c r="O40" s="146">
        <f t="shared" si="23"/>
        <v>0</v>
      </c>
      <c r="P40" s="187">
        <f t="shared" si="5"/>
        <v>170</v>
      </c>
    </row>
    <row r="41" spans="1:16" ht="25.5">
      <c r="A41" s="256" t="s">
        <v>45</v>
      </c>
      <c r="B41" s="257"/>
      <c r="C41" s="102" t="s">
        <v>109</v>
      </c>
      <c r="D41" s="261" t="s">
        <v>86</v>
      </c>
      <c r="E41" s="44">
        <f>G41+F41</f>
        <v>81</v>
      </c>
      <c r="F41" s="44">
        <f>G41/2</f>
        <v>27</v>
      </c>
      <c r="G41" s="31">
        <v>54</v>
      </c>
      <c r="H41" s="44">
        <v>16</v>
      </c>
      <c r="I41" s="174"/>
      <c r="J41" s="131"/>
      <c r="K41" s="163">
        <v>54</v>
      </c>
      <c r="L41" s="131"/>
      <c r="M41" s="163"/>
      <c r="N41" s="131"/>
      <c r="O41" s="164"/>
      <c r="P41" s="187">
        <f t="shared" si="5"/>
        <v>54</v>
      </c>
    </row>
    <row r="42" spans="1:16" ht="25.5">
      <c r="A42" s="173" t="s">
        <v>48</v>
      </c>
      <c r="B42" s="174"/>
      <c r="C42" s="102" t="s">
        <v>53</v>
      </c>
      <c r="D42" s="262"/>
      <c r="E42" s="44">
        <f t="shared" ref="E42:E44" si="24">G42+F42</f>
        <v>72</v>
      </c>
      <c r="F42" s="44">
        <f t="shared" ref="F42:F44" si="25">G42/2</f>
        <v>24</v>
      </c>
      <c r="G42" s="31">
        <v>48</v>
      </c>
      <c r="H42" s="44">
        <v>18</v>
      </c>
      <c r="I42" s="174"/>
      <c r="J42" s="131"/>
      <c r="K42" s="163">
        <v>48</v>
      </c>
      <c r="L42" s="131"/>
      <c r="M42" s="163"/>
      <c r="N42" s="131"/>
      <c r="O42" s="164"/>
      <c r="P42" s="187">
        <f t="shared" si="5"/>
        <v>48</v>
      </c>
    </row>
    <row r="43" spans="1:16" ht="25.5">
      <c r="A43" s="173" t="s">
        <v>112</v>
      </c>
      <c r="B43" s="174"/>
      <c r="C43" s="102" t="s">
        <v>110</v>
      </c>
      <c r="D43" s="263" t="s">
        <v>86</v>
      </c>
      <c r="E43" s="44">
        <f t="shared" si="24"/>
        <v>60</v>
      </c>
      <c r="F43" s="44">
        <f t="shared" si="25"/>
        <v>20</v>
      </c>
      <c r="G43" s="31">
        <v>40</v>
      </c>
      <c r="H43" s="44">
        <v>24</v>
      </c>
      <c r="I43" s="174"/>
      <c r="J43" s="131"/>
      <c r="K43" s="163">
        <v>40</v>
      </c>
      <c r="L43" s="131"/>
      <c r="M43" s="163"/>
      <c r="N43" s="131"/>
      <c r="O43" s="164"/>
      <c r="P43" s="187">
        <f t="shared" si="5"/>
        <v>40</v>
      </c>
    </row>
    <row r="44" spans="1:16" ht="25.5">
      <c r="A44" s="238" t="s">
        <v>108</v>
      </c>
      <c r="B44" s="239"/>
      <c r="C44" s="103" t="s">
        <v>111</v>
      </c>
      <c r="D44" s="262"/>
      <c r="E44" s="44">
        <f t="shared" si="24"/>
        <v>42</v>
      </c>
      <c r="F44" s="44">
        <f t="shared" si="25"/>
        <v>14</v>
      </c>
      <c r="G44" s="31">
        <v>28</v>
      </c>
      <c r="H44" s="44">
        <v>12</v>
      </c>
      <c r="I44" s="170"/>
      <c r="J44" s="132"/>
      <c r="K44" s="133">
        <v>28</v>
      </c>
      <c r="L44" s="132"/>
      <c r="M44" s="133"/>
      <c r="N44" s="132"/>
      <c r="O44" s="155"/>
      <c r="P44" s="187">
        <f t="shared" si="5"/>
        <v>28</v>
      </c>
    </row>
    <row r="45" spans="1:16">
      <c r="A45" s="238" t="s">
        <v>46</v>
      </c>
      <c r="B45" s="239"/>
      <c r="C45" s="104"/>
      <c r="D45" s="238" t="s">
        <v>86</v>
      </c>
      <c r="E45" s="45"/>
      <c r="F45" s="45"/>
      <c r="G45" s="29">
        <v>36</v>
      </c>
      <c r="H45" s="45"/>
      <c r="I45" s="170"/>
      <c r="J45" s="132"/>
      <c r="K45" s="133">
        <v>36</v>
      </c>
      <c r="L45" s="132"/>
      <c r="M45" s="133"/>
      <c r="N45" s="132"/>
      <c r="O45" s="155"/>
      <c r="P45" s="187">
        <f t="shared" si="5"/>
        <v>36</v>
      </c>
    </row>
    <row r="46" spans="1:16" ht="13.5" thickBot="1">
      <c r="A46" s="240" t="s">
        <v>47</v>
      </c>
      <c r="B46" s="241"/>
      <c r="C46" s="105"/>
      <c r="D46" s="258"/>
      <c r="E46" s="46"/>
      <c r="F46" s="46"/>
      <c r="G46" s="34">
        <v>36</v>
      </c>
      <c r="H46" s="46"/>
      <c r="I46" s="171"/>
      <c r="J46" s="134"/>
      <c r="K46" s="172">
        <v>36</v>
      </c>
      <c r="L46" s="134"/>
      <c r="M46" s="172"/>
      <c r="N46" s="134"/>
      <c r="O46" s="165"/>
      <c r="P46" s="187">
        <f t="shared" si="5"/>
        <v>36</v>
      </c>
    </row>
    <row r="47" spans="1:16" ht="39" thickBot="1">
      <c r="A47" s="259" t="s">
        <v>49</v>
      </c>
      <c r="B47" s="260"/>
      <c r="C47" s="128" t="s">
        <v>113</v>
      </c>
      <c r="D47" s="43" t="s">
        <v>92</v>
      </c>
      <c r="E47" s="129">
        <f t="shared" ref="E47:F47" si="26">E48</f>
        <v>192</v>
      </c>
      <c r="F47" s="129">
        <f t="shared" si="26"/>
        <v>64</v>
      </c>
      <c r="G47" s="129">
        <f>G48</f>
        <v>128</v>
      </c>
      <c r="H47" s="129">
        <f t="shared" ref="H47:O47" si="27">H48</f>
        <v>84</v>
      </c>
      <c r="I47" s="129">
        <f t="shared" si="27"/>
        <v>0</v>
      </c>
      <c r="J47" s="129">
        <f t="shared" si="27"/>
        <v>0</v>
      </c>
      <c r="K47" s="129">
        <f t="shared" si="27"/>
        <v>0</v>
      </c>
      <c r="L47" s="129">
        <f t="shared" si="27"/>
        <v>94</v>
      </c>
      <c r="M47" s="129">
        <f t="shared" si="27"/>
        <v>34</v>
      </c>
      <c r="N47" s="129">
        <f t="shared" si="27"/>
        <v>0</v>
      </c>
      <c r="O47" s="129">
        <f t="shared" si="27"/>
        <v>0</v>
      </c>
      <c r="P47" s="187">
        <f t="shared" si="5"/>
        <v>128</v>
      </c>
    </row>
    <row r="48" spans="1:16" ht="38.25">
      <c r="A48" s="256" t="s">
        <v>50</v>
      </c>
      <c r="B48" s="257"/>
      <c r="C48" s="102" t="s">
        <v>114</v>
      </c>
      <c r="D48" s="114" t="s">
        <v>142</v>
      </c>
      <c r="E48" s="44">
        <f>F48+G48</f>
        <v>192</v>
      </c>
      <c r="F48" s="44">
        <f>G48/2</f>
        <v>64</v>
      </c>
      <c r="G48" s="31">
        <v>128</v>
      </c>
      <c r="H48" s="44">
        <v>84</v>
      </c>
      <c r="I48" s="174"/>
      <c r="J48" s="131"/>
      <c r="K48" s="163"/>
      <c r="L48" s="131">
        <v>94</v>
      </c>
      <c r="M48" s="163">
        <v>34</v>
      </c>
      <c r="N48" s="131"/>
      <c r="O48" s="164"/>
      <c r="P48" s="187">
        <f t="shared" si="5"/>
        <v>128</v>
      </c>
    </row>
    <row r="49" spans="1:21" ht="15.95" customHeight="1">
      <c r="A49" s="238" t="s">
        <v>51</v>
      </c>
      <c r="B49" s="239"/>
      <c r="C49" s="103"/>
      <c r="D49" s="238" t="s">
        <v>86</v>
      </c>
      <c r="E49" s="45"/>
      <c r="F49" s="45"/>
      <c r="G49" s="29">
        <v>108</v>
      </c>
      <c r="H49" s="45"/>
      <c r="I49" s="170"/>
      <c r="J49" s="132"/>
      <c r="K49" s="133"/>
      <c r="L49" s="132"/>
      <c r="M49" s="133">
        <v>108</v>
      </c>
      <c r="N49" s="132"/>
      <c r="O49" s="155"/>
      <c r="P49" s="187">
        <f t="shared" si="5"/>
        <v>108</v>
      </c>
    </row>
    <row r="50" spans="1:21" ht="15.95" customHeight="1" thickBot="1">
      <c r="A50" s="240" t="s">
        <v>52</v>
      </c>
      <c r="B50" s="241"/>
      <c r="C50" s="106"/>
      <c r="D50" s="240"/>
      <c r="E50" s="46"/>
      <c r="F50" s="46"/>
      <c r="G50" s="34">
        <v>180</v>
      </c>
      <c r="H50" s="46"/>
      <c r="I50" s="171"/>
      <c r="J50" s="134"/>
      <c r="K50" s="172"/>
      <c r="L50" s="134"/>
      <c r="M50" s="172">
        <v>180</v>
      </c>
      <c r="N50" s="134"/>
      <c r="O50" s="165"/>
      <c r="P50" s="187">
        <f t="shared" si="5"/>
        <v>180</v>
      </c>
    </row>
    <row r="51" spans="1:21" ht="50.1" customHeight="1" thickBot="1">
      <c r="A51" s="242" t="s">
        <v>54</v>
      </c>
      <c r="B51" s="243"/>
      <c r="C51" s="47" t="s">
        <v>115</v>
      </c>
      <c r="D51" s="47" t="s">
        <v>93</v>
      </c>
      <c r="E51" s="5">
        <f t="shared" ref="E51:F51" si="28">E52</f>
        <v>177</v>
      </c>
      <c r="F51" s="5">
        <f t="shared" si="28"/>
        <v>59</v>
      </c>
      <c r="G51" s="5">
        <f>G52</f>
        <v>118</v>
      </c>
      <c r="H51" s="5">
        <f t="shared" ref="H51:O51" si="29">H52</f>
        <v>54</v>
      </c>
      <c r="I51" s="5">
        <f t="shared" si="29"/>
        <v>0</v>
      </c>
      <c r="J51" s="5">
        <f t="shared" si="29"/>
        <v>0</v>
      </c>
      <c r="K51" s="5">
        <f t="shared" si="29"/>
        <v>0</v>
      </c>
      <c r="L51" s="5">
        <f t="shared" si="29"/>
        <v>80</v>
      </c>
      <c r="M51" s="5">
        <f t="shared" si="29"/>
        <v>38</v>
      </c>
      <c r="N51" s="5">
        <f t="shared" si="29"/>
        <v>0</v>
      </c>
      <c r="O51" s="5">
        <f t="shared" si="29"/>
        <v>0</v>
      </c>
      <c r="P51" s="187">
        <f t="shared" si="5"/>
        <v>118</v>
      </c>
      <c r="U51" s="18" t="s">
        <v>104</v>
      </c>
    </row>
    <row r="52" spans="1:21" ht="49.5" customHeight="1">
      <c r="A52" s="256" t="s">
        <v>55</v>
      </c>
      <c r="B52" s="257"/>
      <c r="C52" s="102" t="s">
        <v>116</v>
      </c>
      <c r="D52" s="200" t="s">
        <v>142</v>
      </c>
      <c r="E52" s="44">
        <f>F52+G52</f>
        <v>177</v>
      </c>
      <c r="F52" s="44">
        <f>G52/2</f>
        <v>59</v>
      </c>
      <c r="G52" s="31">
        <v>118</v>
      </c>
      <c r="H52" s="44">
        <v>54</v>
      </c>
      <c r="I52" s="174"/>
      <c r="J52" s="131"/>
      <c r="K52" s="163"/>
      <c r="L52" s="131">
        <v>80</v>
      </c>
      <c r="M52" s="163">
        <v>38</v>
      </c>
      <c r="N52" s="131"/>
      <c r="O52" s="164"/>
      <c r="P52" s="187">
        <f t="shared" si="5"/>
        <v>118</v>
      </c>
    </row>
    <row r="53" spans="1:21" ht="15.95" customHeight="1">
      <c r="A53" s="238" t="s">
        <v>56</v>
      </c>
      <c r="B53" s="239"/>
      <c r="C53" s="104"/>
      <c r="D53" s="45" t="s">
        <v>146</v>
      </c>
      <c r="E53" s="45"/>
      <c r="F53" s="45"/>
      <c r="G53" s="29">
        <v>108</v>
      </c>
      <c r="H53" s="45"/>
      <c r="I53" s="170"/>
      <c r="J53" s="132"/>
      <c r="K53" s="133"/>
      <c r="L53" s="132"/>
      <c r="M53" s="133">
        <v>108</v>
      </c>
      <c r="N53" s="132"/>
      <c r="O53" s="155"/>
      <c r="P53" s="187">
        <f t="shared" si="5"/>
        <v>108</v>
      </c>
    </row>
    <row r="54" spans="1:21" ht="15.95" customHeight="1" thickBot="1">
      <c r="A54" s="240" t="s">
        <v>57</v>
      </c>
      <c r="B54" s="241"/>
      <c r="C54" s="105"/>
      <c r="D54" s="195" t="s">
        <v>86</v>
      </c>
      <c r="E54" s="46"/>
      <c r="F54" s="46"/>
      <c r="G54" s="34">
        <v>144</v>
      </c>
      <c r="H54" s="46"/>
      <c r="I54" s="171"/>
      <c r="J54" s="134"/>
      <c r="K54" s="172"/>
      <c r="L54" s="134"/>
      <c r="M54" s="172">
        <v>36</v>
      </c>
      <c r="N54" s="134">
        <v>108</v>
      </c>
      <c r="O54" s="165"/>
      <c r="P54" s="187">
        <f t="shared" si="5"/>
        <v>144</v>
      </c>
    </row>
    <row r="55" spans="1:21" ht="20.25" customHeight="1" thickBot="1">
      <c r="A55" s="242" t="s">
        <v>117</v>
      </c>
      <c r="B55" s="243"/>
      <c r="C55" s="5" t="s">
        <v>119</v>
      </c>
      <c r="D55" s="73" t="s">
        <v>93</v>
      </c>
      <c r="E55" s="5">
        <f t="shared" ref="E55:G55" si="30">E56</f>
        <v>231</v>
      </c>
      <c r="F55" s="5">
        <f t="shared" si="30"/>
        <v>77</v>
      </c>
      <c r="G55" s="5">
        <f t="shared" si="30"/>
        <v>154</v>
      </c>
      <c r="H55" s="5">
        <f t="shared" ref="H55:O55" si="31">H56</f>
        <v>62</v>
      </c>
      <c r="I55" s="5">
        <f t="shared" si="31"/>
        <v>0</v>
      </c>
      <c r="J55" s="5">
        <f t="shared" si="31"/>
        <v>0</v>
      </c>
      <c r="K55" s="5">
        <f t="shared" si="31"/>
        <v>0</v>
      </c>
      <c r="L55" s="5">
        <f t="shared" si="31"/>
        <v>0</v>
      </c>
      <c r="M55" s="5">
        <f t="shared" si="31"/>
        <v>30</v>
      </c>
      <c r="N55" s="5">
        <f t="shared" si="31"/>
        <v>106</v>
      </c>
      <c r="O55" s="5">
        <f t="shared" si="31"/>
        <v>18</v>
      </c>
      <c r="P55" s="187">
        <f t="shared" si="5"/>
        <v>154</v>
      </c>
    </row>
    <row r="56" spans="1:21" ht="24" customHeight="1">
      <c r="A56" s="244" t="s">
        <v>118</v>
      </c>
      <c r="B56" s="245"/>
      <c r="C56" s="125" t="s">
        <v>120</v>
      </c>
      <c r="D56" s="201" t="s">
        <v>142</v>
      </c>
      <c r="E56" s="48">
        <f>F56+G56</f>
        <v>231</v>
      </c>
      <c r="F56" s="48">
        <f>G56/2</f>
        <v>77</v>
      </c>
      <c r="G56" s="49">
        <v>154</v>
      </c>
      <c r="H56" s="48">
        <v>62</v>
      </c>
      <c r="I56" s="48"/>
      <c r="J56" s="150"/>
      <c r="K56" s="154"/>
      <c r="L56" s="147"/>
      <c r="M56" s="148">
        <v>30</v>
      </c>
      <c r="N56" s="158">
        <v>106</v>
      </c>
      <c r="O56" s="154">
        <v>18</v>
      </c>
      <c r="P56" s="187">
        <f t="shared" si="5"/>
        <v>154</v>
      </c>
    </row>
    <row r="57" spans="1:21" ht="15.95" customHeight="1">
      <c r="A57" s="238" t="s">
        <v>121</v>
      </c>
      <c r="B57" s="239"/>
      <c r="C57" s="126"/>
      <c r="D57" s="45" t="s">
        <v>146</v>
      </c>
      <c r="E57" s="46"/>
      <c r="F57" s="46"/>
      <c r="G57" s="34">
        <v>108</v>
      </c>
      <c r="H57" s="46"/>
      <c r="I57" s="45"/>
      <c r="J57" s="151"/>
      <c r="K57" s="155"/>
      <c r="L57" s="132"/>
      <c r="M57" s="133">
        <v>36</v>
      </c>
      <c r="N57" s="159">
        <v>72</v>
      </c>
      <c r="O57" s="155"/>
      <c r="P57" s="187">
        <f t="shared" si="5"/>
        <v>108</v>
      </c>
    </row>
    <row r="58" spans="1:21" ht="15.95" customHeight="1" thickBot="1">
      <c r="A58" s="246" t="s">
        <v>122</v>
      </c>
      <c r="B58" s="247"/>
      <c r="C58" s="127"/>
      <c r="D58" s="195" t="s">
        <v>86</v>
      </c>
      <c r="E58" s="50"/>
      <c r="F58" s="50"/>
      <c r="G58" s="124">
        <v>288</v>
      </c>
      <c r="H58" s="50"/>
      <c r="I58" s="50"/>
      <c r="J58" s="152"/>
      <c r="K58" s="156"/>
      <c r="L58" s="149"/>
      <c r="M58" s="137"/>
      <c r="N58" s="160">
        <v>72</v>
      </c>
      <c r="O58" s="156">
        <v>216</v>
      </c>
      <c r="P58" s="187">
        <f t="shared" si="5"/>
        <v>288</v>
      </c>
    </row>
    <row r="59" spans="1:21" ht="39" thickBot="1">
      <c r="A59" s="248" t="s">
        <v>128</v>
      </c>
      <c r="B59" s="249"/>
      <c r="C59" s="5" t="s">
        <v>123</v>
      </c>
      <c r="D59" s="73" t="s">
        <v>93</v>
      </c>
      <c r="E59" s="5">
        <f t="shared" ref="E59:F59" si="32">E60</f>
        <v>333</v>
      </c>
      <c r="F59" s="5">
        <f t="shared" si="32"/>
        <v>111</v>
      </c>
      <c r="G59" s="5">
        <f>G60</f>
        <v>222</v>
      </c>
      <c r="H59" s="5">
        <f t="shared" ref="H59:O59" si="33">H60</f>
        <v>92</v>
      </c>
      <c r="I59" s="5">
        <f t="shared" si="33"/>
        <v>0</v>
      </c>
      <c r="J59" s="5">
        <f t="shared" si="33"/>
        <v>0</v>
      </c>
      <c r="K59" s="5">
        <f t="shared" si="33"/>
        <v>0</v>
      </c>
      <c r="L59" s="5">
        <f t="shared" si="33"/>
        <v>0</v>
      </c>
      <c r="M59" s="5">
        <f t="shared" si="33"/>
        <v>0</v>
      </c>
      <c r="N59" s="5">
        <f t="shared" si="33"/>
        <v>132</v>
      </c>
      <c r="O59" s="5">
        <f t="shared" si="33"/>
        <v>90</v>
      </c>
      <c r="P59" s="187">
        <f t="shared" si="5"/>
        <v>222</v>
      </c>
    </row>
    <row r="60" spans="1:21" ht="38.25">
      <c r="A60" s="250" t="s">
        <v>125</v>
      </c>
      <c r="B60" s="251"/>
      <c r="C60" s="125" t="s">
        <v>124</v>
      </c>
      <c r="D60" s="201" t="s">
        <v>142</v>
      </c>
      <c r="E60" s="48">
        <f>F60+G60</f>
        <v>333</v>
      </c>
      <c r="F60" s="48">
        <f>G60/2</f>
        <v>111</v>
      </c>
      <c r="G60" s="49">
        <v>222</v>
      </c>
      <c r="H60" s="48">
        <v>92</v>
      </c>
      <c r="I60" s="48"/>
      <c r="J60" s="150"/>
      <c r="K60" s="154"/>
      <c r="L60" s="147"/>
      <c r="M60" s="148"/>
      <c r="N60" s="158">
        <v>132</v>
      </c>
      <c r="O60" s="154">
        <v>90</v>
      </c>
      <c r="P60" s="187">
        <f t="shared" si="5"/>
        <v>222</v>
      </c>
    </row>
    <row r="61" spans="1:21">
      <c r="A61" s="252" t="s">
        <v>126</v>
      </c>
      <c r="B61" s="253"/>
      <c r="C61" s="126"/>
      <c r="D61" s="45" t="s">
        <v>146</v>
      </c>
      <c r="E61" s="46"/>
      <c r="F61" s="46"/>
      <c r="G61" s="34">
        <v>108</v>
      </c>
      <c r="H61" s="46"/>
      <c r="I61" s="45"/>
      <c r="J61" s="151"/>
      <c r="K61" s="155"/>
      <c r="L61" s="132"/>
      <c r="M61" s="133"/>
      <c r="N61" s="159"/>
      <c r="O61" s="155">
        <v>108</v>
      </c>
      <c r="P61" s="187">
        <f t="shared" si="5"/>
        <v>108</v>
      </c>
    </row>
    <row r="62" spans="1:21" ht="13.5" thickBot="1">
      <c r="A62" s="254" t="s">
        <v>127</v>
      </c>
      <c r="B62" s="255"/>
      <c r="C62" s="127"/>
      <c r="D62" s="195" t="s">
        <v>86</v>
      </c>
      <c r="E62" s="50"/>
      <c r="F62" s="50"/>
      <c r="G62" s="124">
        <v>288</v>
      </c>
      <c r="H62" s="50"/>
      <c r="I62" s="50"/>
      <c r="J62" s="152"/>
      <c r="K62" s="156"/>
      <c r="L62" s="149"/>
      <c r="M62" s="137"/>
      <c r="N62" s="160"/>
      <c r="O62" s="156">
        <v>288</v>
      </c>
      <c r="P62" s="187">
        <f t="shared" si="5"/>
        <v>288</v>
      </c>
    </row>
    <row r="63" spans="1:21" ht="13.5" thickBot="1">
      <c r="A63" s="236" t="s">
        <v>58</v>
      </c>
      <c r="B63" s="237"/>
      <c r="C63" s="121"/>
      <c r="D63" s="122" t="s">
        <v>85</v>
      </c>
      <c r="E63" s="122">
        <f>F63+G63</f>
        <v>84</v>
      </c>
      <c r="F63" s="123">
        <v>42</v>
      </c>
      <c r="G63" s="123">
        <v>42</v>
      </c>
      <c r="H63" s="123">
        <v>42</v>
      </c>
      <c r="I63" s="123"/>
      <c r="J63" s="153"/>
      <c r="K63" s="157"/>
      <c r="L63" s="153"/>
      <c r="M63" s="153"/>
      <c r="N63" s="161">
        <v>42</v>
      </c>
      <c r="O63" s="181"/>
      <c r="P63" s="187">
        <f t="shared" si="5"/>
        <v>42</v>
      </c>
    </row>
    <row r="64" spans="1:21">
      <c r="A64" s="7"/>
      <c r="B64" s="90"/>
      <c r="C64" s="107" t="s">
        <v>76</v>
      </c>
      <c r="D64" s="118">
        <v>1404</v>
      </c>
      <c r="E64" s="48"/>
      <c r="F64" s="48"/>
      <c r="G64" s="48">
        <f>G45+G46+G49+G50+G53+G54+G57+G58+G61+G62</f>
        <v>1404</v>
      </c>
      <c r="H64" s="48"/>
      <c r="I64" s="166"/>
      <c r="J64" s="178">
        <f>J62+J61+J58+J57+J54+J53+J50+J49+J46+J45</f>
        <v>0</v>
      </c>
      <c r="K64" s="193">
        <f t="shared" ref="K64:O64" si="34">K62+K61+K58+K57+K54+K53+K50+K49+K46+K45</f>
        <v>72</v>
      </c>
      <c r="L64" s="193">
        <f t="shared" si="34"/>
        <v>0</v>
      </c>
      <c r="M64" s="193">
        <f t="shared" si="34"/>
        <v>468</v>
      </c>
      <c r="N64" s="193">
        <f t="shared" si="34"/>
        <v>252</v>
      </c>
      <c r="O64" s="193">
        <f t="shared" si="34"/>
        <v>612</v>
      </c>
      <c r="P64" s="187">
        <f t="shared" si="5"/>
        <v>1404</v>
      </c>
    </row>
    <row r="65" spans="1:16" ht="13.5" thickBot="1">
      <c r="A65" s="8"/>
      <c r="B65" s="91"/>
      <c r="C65" s="108" t="s">
        <v>77</v>
      </c>
      <c r="D65" s="33">
        <v>2772</v>
      </c>
      <c r="E65" s="45"/>
      <c r="F65" s="45"/>
      <c r="G65" s="45"/>
      <c r="H65" s="45"/>
      <c r="I65" s="167"/>
      <c r="J65" s="169">
        <f>J63+J59+J55+J51+J47+J40+J31+J27+J17</f>
        <v>612</v>
      </c>
      <c r="K65" s="199">
        <f t="shared" ref="K65:O65" si="35">K63+K59+K55+K51+K47+K40+K31+K27+K17</f>
        <v>774</v>
      </c>
      <c r="L65" s="199">
        <f t="shared" si="35"/>
        <v>594</v>
      </c>
      <c r="M65" s="199">
        <f t="shared" si="35"/>
        <v>342</v>
      </c>
      <c r="N65" s="199">
        <f t="shared" si="35"/>
        <v>342</v>
      </c>
      <c r="O65" s="199">
        <f t="shared" si="35"/>
        <v>108</v>
      </c>
      <c r="P65" s="187">
        <f t="shared" si="5"/>
        <v>2772</v>
      </c>
    </row>
    <row r="66" spans="1:16" ht="13.5" thickBot="1">
      <c r="A66" s="9"/>
      <c r="B66" s="92"/>
      <c r="C66" s="109" t="s">
        <v>78</v>
      </c>
      <c r="D66" s="119">
        <v>144</v>
      </c>
      <c r="E66" s="50"/>
      <c r="F66" s="10"/>
      <c r="G66" s="51"/>
      <c r="H66" s="10"/>
      <c r="I66" s="168"/>
      <c r="J66" s="196"/>
      <c r="K66" s="194">
        <v>18</v>
      </c>
      <c r="L66" s="134">
        <v>18</v>
      </c>
      <c r="M66" s="194">
        <v>54</v>
      </c>
      <c r="N66" s="182">
        <v>18</v>
      </c>
      <c r="O66" s="197">
        <v>36</v>
      </c>
      <c r="P66" s="187">
        <f t="shared" si="5"/>
        <v>144</v>
      </c>
    </row>
    <row r="67" spans="1:16" ht="13.5" thickBot="1">
      <c r="A67" s="214" t="s">
        <v>59</v>
      </c>
      <c r="B67" s="215"/>
      <c r="C67" s="216"/>
      <c r="D67" s="175">
        <v>4320</v>
      </c>
      <c r="E67" s="176"/>
      <c r="F67" s="176"/>
      <c r="G67" s="176"/>
      <c r="H67" s="176"/>
      <c r="I67" s="52"/>
      <c r="J67" s="198">
        <f>J64+J65+J66</f>
        <v>612</v>
      </c>
      <c r="K67" s="198">
        <f t="shared" ref="K67:O67" si="36">K64+K65+K66</f>
        <v>864</v>
      </c>
      <c r="L67" s="198">
        <f t="shared" si="36"/>
        <v>612</v>
      </c>
      <c r="M67" s="198">
        <f t="shared" si="36"/>
        <v>864</v>
      </c>
      <c r="N67" s="198">
        <f t="shared" si="36"/>
        <v>612</v>
      </c>
      <c r="O67" s="198">
        <f t="shared" si="36"/>
        <v>756</v>
      </c>
      <c r="P67" s="187">
        <f t="shared" si="5"/>
        <v>4320</v>
      </c>
    </row>
    <row r="68" spans="1:16" ht="13.5" thickBot="1">
      <c r="A68" s="53"/>
      <c r="B68" s="6"/>
      <c r="C68" s="55" t="s">
        <v>87</v>
      </c>
      <c r="D68" s="53">
        <v>4320</v>
      </c>
      <c r="E68" s="6"/>
      <c r="F68" s="6"/>
      <c r="G68" s="6"/>
      <c r="H68" s="6"/>
      <c r="I68" s="54"/>
      <c r="J68" s="217">
        <f>J67+K67</f>
        <v>1476</v>
      </c>
      <c r="K68" s="218"/>
      <c r="L68" s="217">
        <f t="shared" ref="L68" si="37">L67+M67</f>
        <v>1476</v>
      </c>
      <c r="M68" s="218"/>
      <c r="N68" s="217">
        <f t="shared" ref="N68" si="38">N67+O67</f>
        <v>1368</v>
      </c>
      <c r="O68" s="218"/>
      <c r="P68" s="187">
        <f t="shared" si="5"/>
        <v>4320</v>
      </c>
    </row>
    <row r="69" spans="1:16" ht="13.5" thickBot="1">
      <c r="A69" s="11" t="s">
        <v>60</v>
      </c>
      <c r="B69" s="219" t="s">
        <v>100</v>
      </c>
      <c r="C69" s="220"/>
      <c r="D69" s="177">
        <v>108</v>
      </c>
      <c r="E69" s="14"/>
      <c r="F69" s="14"/>
      <c r="G69" s="12"/>
      <c r="H69" s="14"/>
      <c r="I69" s="120"/>
      <c r="J69" s="138"/>
      <c r="K69" s="139"/>
      <c r="L69" s="138"/>
      <c r="M69" s="139"/>
      <c r="N69" s="138"/>
      <c r="O69" s="139">
        <v>108</v>
      </c>
      <c r="P69" s="187">
        <f t="shared" si="5"/>
        <v>108</v>
      </c>
    </row>
    <row r="70" spans="1:16">
      <c r="A70" s="4"/>
      <c r="B70" s="4"/>
      <c r="C70" s="4"/>
      <c r="D70" s="4"/>
      <c r="E70" s="4"/>
      <c r="F70" s="221" t="s">
        <v>84</v>
      </c>
      <c r="G70" s="224" t="s">
        <v>102</v>
      </c>
      <c r="H70" s="225"/>
      <c r="I70" s="226"/>
      <c r="J70" s="207">
        <f>J15</f>
        <v>612</v>
      </c>
      <c r="K70" s="207">
        <f>K15</f>
        <v>774</v>
      </c>
      <c r="L70" s="207">
        <f t="shared" ref="L70:O70" si="39">L15</f>
        <v>594</v>
      </c>
      <c r="M70" s="207">
        <f t="shared" si="39"/>
        <v>342</v>
      </c>
      <c r="N70" s="207">
        <f t="shared" si="39"/>
        <v>342</v>
      </c>
      <c r="O70" s="207">
        <f t="shared" si="39"/>
        <v>108</v>
      </c>
      <c r="P70" s="207">
        <f t="shared" ref="P70" si="40">P65</f>
        <v>2772</v>
      </c>
    </row>
    <row r="71" spans="1:16">
      <c r="A71" s="56"/>
      <c r="B71" s="57"/>
      <c r="C71" s="57"/>
      <c r="D71" s="57"/>
      <c r="E71" s="57"/>
      <c r="F71" s="222"/>
      <c r="G71" s="227"/>
      <c r="H71" s="228"/>
      <c r="I71" s="229"/>
      <c r="J71" s="204"/>
      <c r="K71" s="204"/>
      <c r="L71" s="204"/>
      <c r="M71" s="204"/>
      <c r="N71" s="204"/>
      <c r="O71" s="204"/>
      <c r="P71" s="204"/>
    </row>
    <row r="72" spans="1:16">
      <c r="A72" s="56"/>
      <c r="B72" s="57"/>
      <c r="C72" s="57"/>
      <c r="D72" s="57"/>
      <c r="E72" s="57"/>
      <c r="F72" s="222"/>
      <c r="G72" s="208" t="s">
        <v>103</v>
      </c>
      <c r="H72" s="209"/>
      <c r="I72" s="210"/>
      <c r="J72" s="203">
        <f t="shared" ref="J72:P72" si="41">J61+J57+J53+J49+J45</f>
        <v>0</v>
      </c>
      <c r="K72" s="203">
        <f t="shared" si="41"/>
        <v>36</v>
      </c>
      <c r="L72" s="203">
        <f t="shared" ref="L72:O72" si="42">L61+L57+L53+L49+L45</f>
        <v>0</v>
      </c>
      <c r="M72" s="203">
        <f t="shared" si="42"/>
        <v>252</v>
      </c>
      <c r="N72" s="203">
        <f t="shared" si="42"/>
        <v>72</v>
      </c>
      <c r="O72" s="203">
        <f t="shared" si="42"/>
        <v>108</v>
      </c>
      <c r="P72" s="203">
        <f t="shared" si="41"/>
        <v>468</v>
      </c>
    </row>
    <row r="73" spans="1:16">
      <c r="A73" s="56"/>
      <c r="B73" s="57"/>
      <c r="C73" s="57"/>
      <c r="D73" s="57"/>
      <c r="E73" s="57"/>
      <c r="F73" s="222"/>
      <c r="G73" s="211"/>
      <c r="H73" s="212"/>
      <c r="I73" s="213"/>
      <c r="J73" s="204"/>
      <c r="K73" s="204"/>
      <c r="L73" s="204"/>
      <c r="M73" s="204"/>
      <c r="N73" s="204"/>
      <c r="O73" s="204"/>
      <c r="P73" s="204"/>
    </row>
    <row r="74" spans="1:16">
      <c r="A74" s="57"/>
      <c r="B74" s="57"/>
      <c r="C74" s="57"/>
      <c r="D74" s="58"/>
      <c r="E74" s="57"/>
      <c r="F74" s="222"/>
      <c r="G74" s="208" t="s">
        <v>105</v>
      </c>
      <c r="H74" s="209"/>
      <c r="I74" s="210"/>
      <c r="J74" s="203">
        <f t="shared" ref="J74:P74" si="43">J62+J58+J54+J50+J46</f>
        <v>0</v>
      </c>
      <c r="K74" s="203">
        <f t="shared" si="43"/>
        <v>36</v>
      </c>
      <c r="L74" s="203">
        <f t="shared" si="43"/>
        <v>0</v>
      </c>
      <c r="M74" s="203">
        <f t="shared" si="43"/>
        <v>216</v>
      </c>
      <c r="N74" s="203">
        <f t="shared" si="43"/>
        <v>180</v>
      </c>
      <c r="O74" s="203">
        <f t="shared" si="43"/>
        <v>504</v>
      </c>
      <c r="P74" s="203">
        <f t="shared" si="43"/>
        <v>936</v>
      </c>
    </row>
    <row r="75" spans="1:16">
      <c r="A75" s="59"/>
      <c r="B75" s="57"/>
      <c r="C75" s="57"/>
      <c r="D75" s="57"/>
      <c r="E75" s="57"/>
      <c r="F75" s="222"/>
      <c r="G75" s="211"/>
      <c r="H75" s="212"/>
      <c r="I75" s="213"/>
      <c r="J75" s="204"/>
      <c r="K75" s="204"/>
      <c r="L75" s="204"/>
      <c r="M75" s="204"/>
      <c r="N75" s="204"/>
      <c r="O75" s="204"/>
      <c r="P75" s="204"/>
    </row>
    <row r="76" spans="1:16">
      <c r="A76" s="59"/>
      <c r="B76" s="57"/>
      <c r="C76" s="57"/>
      <c r="D76" s="57"/>
      <c r="E76" s="57"/>
      <c r="F76" s="222"/>
      <c r="G76" s="233" t="s">
        <v>82</v>
      </c>
      <c r="H76" s="234"/>
      <c r="I76" s="235"/>
      <c r="J76" s="60">
        <v>0</v>
      </c>
      <c r="K76" s="61" t="s">
        <v>139</v>
      </c>
      <c r="L76" s="62">
        <v>1</v>
      </c>
      <c r="M76" s="61" t="s">
        <v>132</v>
      </c>
      <c r="N76" s="63" t="s">
        <v>134</v>
      </c>
      <c r="O76" s="61" t="s">
        <v>133</v>
      </c>
      <c r="P76" s="67" t="s">
        <v>147</v>
      </c>
    </row>
    <row r="77" spans="1:16">
      <c r="A77" s="57"/>
      <c r="B77" s="57"/>
      <c r="C77" s="57"/>
      <c r="D77" s="57"/>
      <c r="E77" s="57"/>
      <c r="F77" s="222"/>
      <c r="G77" s="208" t="s">
        <v>101</v>
      </c>
      <c r="H77" s="209"/>
      <c r="I77" s="210"/>
      <c r="J77" s="203">
        <v>5</v>
      </c>
      <c r="K77" s="203">
        <v>5</v>
      </c>
      <c r="L77" s="203">
        <v>3</v>
      </c>
      <c r="M77" s="203">
        <v>7</v>
      </c>
      <c r="N77" s="203">
        <v>2</v>
      </c>
      <c r="O77" s="203">
        <v>4</v>
      </c>
      <c r="P77" s="205">
        <v>28</v>
      </c>
    </row>
    <row r="78" spans="1:16">
      <c r="A78" s="57"/>
      <c r="B78" s="57"/>
      <c r="C78" s="57"/>
      <c r="D78" s="57"/>
      <c r="E78" s="57"/>
      <c r="F78" s="222"/>
      <c r="G78" s="211"/>
      <c r="H78" s="212"/>
      <c r="I78" s="213"/>
      <c r="J78" s="204"/>
      <c r="K78" s="204"/>
      <c r="L78" s="204"/>
      <c r="M78" s="204"/>
      <c r="N78" s="204"/>
      <c r="O78" s="204"/>
      <c r="P78" s="206"/>
    </row>
    <row r="79" spans="1:16" ht="13.5" thickBot="1">
      <c r="A79" s="57"/>
      <c r="B79" s="57"/>
      <c r="C79" s="57"/>
      <c r="D79" s="57"/>
      <c r="E79" s="57"/>
      <c r="F79" s="223"/>
      <c r="G79" s="230" t="s">
        <v>83</v>
      </c>
      <c r="H79" s="231"/>
      <c r="I79" s="232"/>
      <c r="J79" s="68">
        <v>1</v>
      </c>
      <c r="K79" s="68">
        <v>1</v>
      </c>
      <c r="L79" s="68">
        <v>1</v>
      </c>
      <c r="M79" s="68">
        <v>1</v>
      </c>
      <c r="N79" s="68">
        <v>1</v>
      </c>
      <c r="O79" s="68">
        <v>1</v>
      </c>
      <c r="P79" s="69">
        <v>6</v>
      </c>
    </row>
  </sheetData>
  <mergeCells count="91">
    <mergeCell ref="A1:M1"/>
    <mergeCell ref="A2:B13"/>
    <mergeCell ref="C2:C13"/>
    <mergeCell ref="D2:D13"/>
    <mergeCell ref="E2:I5"/>
    <mergeCell ref="J2:O5"/>
    <mergeCell ref="K7:K13"/>
    <mergeCell ref="L7:L13"/>
    <mergeCell ref="M7:M13"/>
    <mergeCell ref="N7:N13"/>
    <mergeCell ref="A40:B40"/>
    <mergeCell ref="P2:P13"/>
    <mergeCell ref="E6:E13"/>
    <mergeCell ref="F6:F13"/>
    <mergeCell ref="G6:I6"/>
    <mergeCell ref="J6:K6"/>
    <mergeCell ref="L6:M6"/>
    <mergeCell ref="N6:O6"/>
    <mergeCell ref="G7:G13"/>
    <mergeCell ref="H7:I9"/>
    <mergeCell ref="J7:J13"/>
    <mergeCell ref="O7:O13"/>
    <mergeCell ref="H10:H13"/>
    <mergeCell ref="I10:I13"/>
    <mergeCell ref="A14:B14"/>
    <mergeCell ref="A16:B16"/>
    <mergeCell ref="A52:B52"/>
    <mergeCell ref="A41:B41"/>
    <mergeCell ref="A44:B44"/>
    <mergeCell ref="A45:B45"/>
    <mergeCell ref="D45:D46"/>
    <mergeCell ref="A46:B46"/>
    <mergeCell ref="A47:B47"/>
    <mergeCell ref="A48:B48"/>
    <mergeCell ref="A49:B49"/>
    <mergeCell ref="D49:D50"/>
    <mergeCell ref="A50:B50"/>
    <mergeCell ref="A51:B51"/>
    <mergeCell ref="D41:D42"/>
    <mergeCell ref="D43:D44"/>
    <mergeCell ref="A63:B63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F70:F79"/>
    <mergeCell ref="G70:I71"/>
    <mergeCell ref="J70:J71"/>
    <mergeCell ref="K70:K71"/>
    <mergeCell ref="L70:L71"/>
    <mergeCell ref="G74:I75"/>
    <mergeCell ref="J74:J75"/>
    <mergeCell ref="K74:K75"/>
    <mergeCell ref="L74:L75"/>
    <mergeCell ref="G79:I79"/>
    <mergeCell ref="G76:I76"/>
    <mergeCell ref="G77:I78"/>
    <mergeCell ref="J77:J78"/>
    <mergeCell ref="K77:K78"/>
    <mergeCell ref="L77:L78"/>
    <mergeCell ref="A67:C67"/>
    <mergeCell ref="J68:K68"/>
    <mergeCell ref="L68:M68"/>
    <mergeCell ref="N68:O68"/>
    <mergeCell ref="B69:C69"/>
    <mergeCell ref="M70:M71"/>
    <mergeCell ref="N70:N71"/>
    <mergeCell ref="O70:O71"/>
    <mergeCell ref="P70:P71"/>
    <mergeCell ref="G72:I73"/>
    <mergeCell ref="J72:J73"/>
    <mergeCell ref="K72:K73"/>
    <mergeCell ref="L72:L73"/>
    <mergeCell ref="M72:M73"/>
    <mergeCell ref="N72:N73"/>
    <mergeCell ref="O72:O73"/>
    <mergeCell ref="P72:P73"/>
    <mergeCell ref="M74:M75"/>
    <mergeCell ref="N74:N75"/>
    <mergeCell ref="O74:O75"/>
    <mergeCell ref="P74:P75"/>
    <mergeCell ref="N77:N78"/>
    <mergeCell ref="O77:O78"/>
    <mergeCell ref="P77:P78"/>
    <mergeCell ref="M77:M78"/>
  </mergeCells>
  <hyperlinks>
    <hyperlink ref="D2" location="_ftn1" display="_ftn1"/>
    <hyperlink ref="J2" location="_ftn2" display="_ftn2"/>
    <hyperlink ref="A75" location="_ftnref1" display="_ftnref1"/>
  </hyperlink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СДЕЛАНО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2016-05-20T04:33:04Z</dcterms:modified>
</cp:coreProperties>
</file>